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40" yWindow="15" windowWidth="16095" windowHeight="9660" tabRatio="600" firstSheet="0" activeTab="0" autoFilterDateGrouping="1"/>
  </bookViews>
  <sheets>
    <sheet name="UW Pipeline (Overall)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$#,##0,,"/>
    <numFmt numFmtId="165" formatCode="m/d/yy"/>
    <numFmt numFmtId="166" formatCode="m/d/yy h:mm AM/PM"/>
    <numFmt numFmtId="167" formatCode="0.0%"/>
    <numFmt numFmtId="168" formatCode="$#,##0.0,,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28"/>
      <u val="single"/>
      <scheme val="minor"/>
    </font>
    <font>
      <name val="Calibri"/>
      <family val="2"/>
      <color theme="1"/>
      <sz val="28"/>
      <scheme val="minor"/>
    </font>
    <font>
      <name val="Calibri"/>
      <family val="2"/>
      <b val="1"/>
      <color rgb="FF000000"/>
      <sz val="23"/>
      <scheme val="minor"/>
    </font>
    <font>
      <name val="Calibri"/>
      <family val="2"/>
      <b val="1"/>
      <color rgb="FF000000"/>
      <sz val="20"/>
      <scheme val="minor"/>
    </font>
    <font>
      <name val="Calibri"/>
      <family val="2"/>
      <b val="1"/>
      <color rgb="FF000000"/>
      <sz val="18"/>
      <scheme val="minor"/>
    </font>
    <font>
      <name val="Calibri"/>
      <family val="2"/>
      <color rgb="FF4B73C0"/>
      <sz val="28"/>
      <scheme val="minor"/>
    </font>
    <font>
      <name val="Calibri"/>
      <family val="2"/>
      <b val="1"/>
      <color theme="1"/>
      <sz val="28"/>
      <scheme val="minor"/>
    </font>
    <font>
      <name val="Calibri"/>
      <family val="2"/>
      <b val="1"/>
      <color rgb="FFFFFFFF"/>
      <sz val="23"/>
      <scheme val="minor"/>
    </font>
    <font>
      <name val="Calibri"/>
      <family val="2"/>
      <color rgb="FF000000"/>
      <sz val="24"/>
      <scheme val="minor"/>
    </font>
    <font>
      <name val="Calibri"/>
      <family val="2"/>
      <b val="1"/>
      <color rgb="FF000000"/>
      <sz val="24"/>
      <scheme val="minor"/>
    </font>
    <font>
      <name val="Calibri"/>
      <family val="2"/>
      <color rgb="FF000000"/>
      <sz val="28"/>
      <scheme val="minor"/>
    </font>
  </fonts>
  <fills count="5">
    <fill>
      <patternFill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1B6F0F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000000"/>
      </right>
      <top style="thin">
        <color rgb="FFA5A5A5"/>
      </top>
      <bottom style="thin">
        <color rgb="FFA5A5A5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  <xf numFmtId="0" fontId="2" fillId="0" borderId="0" applyAlignment="1" pivotButton="0" quotePrefix="0" xfId="0">
      <alignment horizontal="center"/>
    </xf>
    <xf numFmtId="164" fontId="2" fillId="0" borderId="0" applyAlignment="1" pivotButton="0" quotePrefix="0" xfId="0">
      <alignment horizontal="right"/>
    </xf>
    <xf numFmtId="165" fontId="3" fillId="0" borderId="0" applyAlignment="1" pivotButton="0" quotePrefix="0" xfId="0">
      <alignment horizontal="right"/>
    </xf>
    <xf numFmtId="0" fontId="4" fillId="0" borderId="0" applyAlignment="1" pivotButton="0" quotePrefix="0" xfId="0">
      <alignment horizontal="left"/>
    </xf>
    <xf numFmtId="166" fontId="5" fillId="0" borderId="0" applyAlignment="1" pivotButton="0" quotePrefix="0" xfId="0">
      <alignment horizontal="left"/>
    </xf>
    <xf numFmtId="0" fontId="6" fillId="0" borderId="0" pivotButton="0" quotePrefix="0" xfId="0"/>
    <xf numFmtId="0" fontId="6" fillId="0" borderId="0" applyAlignment="1" pivotButton="0" quotePrefix="0" xfId="0">
      <alignment horizontal="center"/>
    </xf>
    <xf numFmtId="164" fontId="6" fillId="0" borderId="0" applyAlignment="1" pivotButton="0" quotePrefix="0" xfId="0">
      <alignment horizontal="right"/>
    </xf>
    <xf numFmtId="0" fontId="7" fillId="0" borderId="1" applyAlignment="1" pivotButton="0" quotePrefix="0" xfId="0">
      <alignment horizontal="center"/>
    </xf>
    <xf numFmtId="164" fontId="7" fillId="0" borderId="1" applyAlignment="1" pivotButton="0" quotePrefix="0" xfId="0">
      <alignment horizontal="right"/>
    </xf>
    <xf numFmtId="0" fontId="3" fillId="2" borderId="2" applyAlignment="1" pivotButton="0" quotePrefix="0" xfId="0">
      <alignment horizontal="center" vertical="center"/>
    </xf>
    <xf numFmtId="0" fontId="8" fillId="3" borderId="3" applyAlignment="1" pivotButton="0" quotePrefix="0" xfId="0">
      <alignment horizontal="center" wrapText="1"/>
    </xf>
    <xf numFmtId="0" fontId="9" fillId="4" borderId="4" applyAlignment="1" pivotButton="0" quotePrefix="0" xfId="0">
      <alignment horizontal="center"/>
    </xf>
    <xf numFmtId="165" fontId="9" fillId="4" borderId="4" applyAlignment="1" pivotButton="0" quotePrefix="0" xfId="0">
      <alignment horizontal="left"/>
    </xf>
    <xf numFmtId="0" fontId="10" fillId="4" borderId="4" applyAlignment="1" pivotButton="0" quotePrefix="0" xfId="0">
      <alignment horizontal="center"/>
    </xf>
    <xf numFmtId="0" fontId="10" fillId="4" borderId="4" applyAlignment="1" pivotButton="0" quotePrefix="0" xfId="0">
      <alignment horizontal="left"/>
    </xf>
    <xf numFmtId="0" fontId="9" fillId="4" borderId="4" pivotButton="0" quotePrefix="0" xfId="0"/>
    <xf numFmtId="0" fontId="9" fillId="4" borderId="4" applyAlignment="1" pivotButton="0" quotePrefix="0" xfId="0">
      <alignment horizontal="right"/>
    </xf>
    <xf numFmtId="0" fontId="9" fillId="4" borderId="5" pivotButton="0" quotePrefix="0" xfId="0"/>
    <xf numFmtId="0" fontId="11" fillId="4" borderId="4" pivotButton="0" quotePrefix="0" xfId="0"/>
    <xf numFmtId="167" fontId="9" fillId="4" borderId="4" applyAlignment="1" pivotButton="0" quotePrefix="0" xfId="0">
      <alignment horizontal="right"/>
    </xf>
    <xf numFmtId="168" fontId="9" fillId="4" borderId="4" applyAlignment="1" pivotButton="0" quotePrefix="0" xfId="0">
      <alignment horizontal="right"/>
    </xf>
    <xf numFmtId="10" fontId="9" fillId="4" borderId="4" applyAlignment="1" pivotButton="0" quotePrefix="0" xfId="0">
      <alignment horizontal="right"/>
    </xf>
    <xf numFmtId="9" fontId="9" fillId="4" borderId="4" applyAlignment="1" pivotButton="0" quotePrefix="0" xfId="0">
      <alignment horizontal="right"/>
    </xf>
    <xf numFmtId="167" fontId="9" fillId="4" borderId="4" applyAlignment="1" pivotButton="0" quotePrefix="0" xfId="0">
      <alignment horizontal="center"/>
    </xf>
    <xf numFmtId="165" fontId="9" fillId="4" borderId="4" applyAlignment="1" pivotButton="0" quotePrefix="0" xfId="0">
      <alignment horizontal="right"/>
    </xf>
    <xf numFmtId="0" fontId="0" fillId="0" borderId="8" pivotButton="0" quotePrefix="0" xfId="0"/>
    <xf numFmtId="10" fontId="9" fillId="4" borderId="4" applyAlignment="1" pivotButton="0" quotePrefix="0" xfId="0">
      <alignment horizontal="right"/>
    </xf>
    <xf numFmtId="9" fontId="9" fillId="4" borderId="4" applyAlignment="1" pivotButton="0" quotePrefix="0" xfId="0">
      <alignment horizontal="right"/>
    </xf>
  </cellXfs>
  <cellStyles count="1">
    <cellStyle name="Normal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plotArea>
      <layout>
        <manualLayout>
          <layoutTarget val="inner"/>
          <xMode val="edge"/>
          <yMode val="edge"/>
          <wMode val="factor"/>
          <hMode val="factor"/>
          <x val="0.1765786464961741"/>
          <y val="0.07677723303454993"/>
          <w val="0.6003537116642893"/>
          <h val="0.7797047821852457"/>
        </manualLayout>
      </layout>
      <pieChart>
        <varyColors val="1"/>
        <ser>
          <idx val="0"/>
          <order val="0"/>
          <tx>
            <strRef>
              <f>'UW Pipeline (Overall)'!$O$5</f>
              <strCache>
                <ptCount val="1"/>
                <pt idx="0">
                  <v># of Deals</v>
                </pt>
              </strCache>
            </strRef>
          </tx>
          <spPr>
            <a:ln>
              <a:prstDash val="solid"/>
            </a:ln>
          </spPr>
          <explosion val="9"/>
          <dPt>
            <idx val="0"/>
            <bubble3D val="0"/>
            <spPr>
              <a:solidFill>
                <a:srgbClr val="D9E1F2"/>
              </a:solidFill>
              <a:ln w="19050">
                <a:solidFill>
                  <a:schemeClr val="lt1"/>
                </a:solidFill>
                <a:prstDash val="solid"/>
              </a:ln>
            </spPr>
          </dPt>
          <dPt>
            <idx val="1"/>
            <bubble3D val="0"/>
            <explosion val="2"/>
            <spPr>
              <a:solidFill>
                <a:srgbClr val="ADC1E5"/>
              </a:solidFill>
              <a:ln w="19050">
                <a:solidFill>
                  <a:schemeClr val="lt1"/>
                </a:solidFill>
                <a:prstDash val="solid"/>
              </a:ln>
            </spPr>
          </dPt>
          <dPt>
            <idx val="2"/>
            <bubble3D val="0"/>
            <explosion val="1"/>
            <spPr>
              <a:solidFill>
                <a:srgbClr val="EDF76F"/>
              </a:solidFill>
              <a:ln w="19050">
                <a:solidFill>
                  <a:schemeClr val="lt1"/>
                </a:solidFill>
                <a:prstDash val="solid"/>
              </a:ln>
            </spPr>
          </dPt>
          <dPt>
            <idx val="3"/>
            <bubble3D val="0"/>
            <explosion val="4"/>
            <spPr>
              <a:solidFill>
                <a:srgbClr val="E2EFDA"/>
              </a:solidFill>
              <a:ln w="19050">
                <a:solidFill>
                  <a:schemeClr val="lt1"/>
                </a:solidFill>
                <a:prstDash val="solid"/>
              </a:ln>
            </spPr>
          </dPt>
          <dPt>
            <idx val="4"/>
            <bubble3D val="0"/>
            <explosion val="0"/>
            <spPr>
              <a:solidFill>
                <a:srgbClr val="A9D08E"/>
              </a:solidFill>
              <a:ln w="19050">
                <a:solidFill>
                  <a:schemeClr val="lt1"/>
                </a:solidFill>
                <a:prstDash val="solid"/>
              </a:ln>
            </spPr>
          </dPt>
          <dLbls>
            <dLbl>
              <idx val="0"/>
              <spPr>
                <a:solidFill>
                  <a:sysClr val="window" lastClr="FFFFFF"/>
                </a:solidFill>
                <a:ln>
                  <a:solidFill>
                    <a:sysClr val="windowText" lastClr="000000">
                      <a:lumOff val="75000"/>
                      <a:lumMod val="25000"/>
                    </a:sysClr>
                  </a:solidFill>
                  <a:prstDash val="solid"/>
                </a:ln>
              </spPr>
              <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300" b="0" i="0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t/>
                  </a:r>
                  <a:endParaRPr lang="en-US"/>
                </a:p>
              </txPr>
              <dLblPos val="bestFit"/>
              <showLegendKey val="0"/>
              <showVal val="0"/>
              <showCatName val="1"/>
              <showSerName val="0"/>
              <showPercent val="1"/>
              <showBubbleSize val="0"/>
            </dLbl>
            <dLbl>
              <idx val="1"/>
              <spPr>
                <a:solidFill>
                  <a:sysClr val="window" lastClr="FFFFFF"/>
                </a:solidFill>
                <a:ln>
                  <a:solidFill>
                    <a:sysClr val="windowText" lastClr="000000">
                      <a:lumOff val="75000"/>
                      <a:lumMod val="25000"/>
                    </a:sysClr>
                  </a:solidFill>
                  <a:prstDash val="solid"/>
                </a:ln>
              </spPr>
              <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300" b="0" i="0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t/>
                  </a:r>
                  <a:endParaRPr lang="en-US"/>
                </a:p>
              </txPr>
              <dLblPos val="bestFit"/>
              <showLegendKey val="0"/>
              <showVal val="0"/>
              <showCatName val="1"/>
              <showSerName val="0"/>
              <showPercent val="1"/>
              <showBubbleSize val="0"/>
            </dLbl>
            <dLbl>
              <idx val="2"/>
              <spPr>
                <a:solidFill>
                  <a:sysClr val="window" lastClr="FFFFFF"/>
                </a:solidFill>
                <a:ln>
                  <a:solidFill>
                    <a:sysClr val="windowText" lastClr="000000">
                      <a:lumOff val="75000"/>
                      <a:lumMod val="25000"/>
                    </a:sysClr>
                  </a:solidFill>
                  <a:prstDash val="solid"/>
                </a:ln>
              </spPr>
              <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300" b="0" i="0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t/>
                  </a:r>
                  <a:endParaRPr lang="en-US"/>
                </a:p>
              </txPr>
              <dLblPos val="bestFit"/>
              <showLegendKey val="0"/>
              <showVal val="0"/>
              <showCatName val="1"/>
              <showSerName val="0"/>
              <showPercent val="1"/>
              <showBubbleSize val="0"/>
            </dLbl>
            <dLbl>
              <idx val="3"/>
              <spPr>
                <a:solidFill>
                  <a:sysClr val="window" lastClr="FFFFFF"/>
                </a:solidFill>
                <a:ln>
                  <a:solidFill>
                    <a:sysClr val="windowText" lastClr="000000">
                      <a:lumOff val="75000"/>
                      <a:lumMod val="25000"/>
                    </a:sysClr>
                  </a:solidFill>
                  <a:prstDash val="solid"/>
                </a:ln>
              </spPr>
              <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300" b="0" i="0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t/>
                  </a:r>
                  <a:endParaRPr lang="en-US"/>
                </a:p>
              </txPr>
              <dLblPos val="bestFit"/>
              <showLegendKey val="0"/>
              <showVal val="0"/>
              <showCatName val="1"/>
              <showSerName val="0"/>
              <showPercent val="1"/>
              <showBubbleSize val="0"/>
            </dLbl>
            <dLbl>
              <idx val="4"/>
              <spPr>
                <a:solidFill>
                  <a:sysClr val="window" lastClr="FFFFFF"/>
                </a:solidFill>
                <a:ln>
                  <a:solidFill>
                    <a:sysClr val="windowText" lastClr="000000">
                      <a:lumOff val="75000"/>
                      <a:lumMod val="25000"/>
                    </a:sysClr>
                  </a:solidFill>
                  <a:prstDash val="solid"/>
                </a:ln>
              </spPr>
              <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300" b="0" i="0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t/>
                  </a:r>
                  <a:endParaRPr lang="en-US"/>
                </a:p>
              </txPr>
              <dLblPos val="bestFit"/>
              <showLegendKey val="0"/>
              <showVal val="0"/>
              <showCatName val="1"/>
              <showSerName val="0"/>
              <showPercent val="1"/>
              <showBubbleSize val="0"/>
            </dLbl>
            <spPr>
              <a:solidFill>
                <a:sysClr val="window" lastClr="FFFFFF"/>
              </a:solidFill>
              <a:ln>
                <a:solidFill>
                  <a:sysClr val="windowText" lastClr="000000">
                    <a:lumOff val="75000"/>
                    <a:lumMod val="25000"/>
                  </a:sysClr>
                </a:solidFill>
                <a:prstDash val="solid"/>
              </a:ln>
            </spPr>
            <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  <a:endParaRPr lang="en-US"/>
              </a:p>
            </txPr>
            <dLblPos val="outEnd"/>
            <showLegendKey val="0"/>
            <showVal val="1"/>
            <showCatName val="1"/>
            <showSerName val="0"/>
            <showPercent val="1"/>
            <showBubbleSize val="0"/>
            <showLeaderLines val="1"/>
            <separator val="&#10;"/>
          </dLbls>
          <cat>
            <strRef>
              <f>'UW Pipeline (Overall)'!$M$6:$M$10</f>
              <strCache>
                <ptCount val="5"/>
                <pt idx="0">
                  <v>Logged</v>
                </pt>
                <pt idx="1">
                  <v>Quote</v>
                </pt>
                <pt idx="2">
                  <v>Term Sheet</v>
                </pt>
                <pt idx="3">
                  <v>App. Issued</v>
                </pt>
                <pt idx="4">
                  <v>UW</v>
                </pt>
              </strCache>
            </strRef>
          </cat>
          <val>
            <numRef>
              <f>'UW Pipeline (Overall)'!$O$6:$O$10</f>
              <numCache>
                <formatCode>General</formatCode>
                <ptCount val="5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</numCache>
            </numRef>
          </val>
        </ser>
        <ser>
          <idx val="1"/>
          <order val="1"/>
          <tx>
            <strRef>
              <f>'UW Pipeline (Overall)'!$P$5</f>
              <strCache>
                <ptCount val="1"/>
                <pt idx="0">
                  <v>Amount  ($MM)</v>
                </pt>
              </strCache>
            </strRef>
          </tx>
          <spPr>
            <a:ln>
              <a:prstDash val="solid"/>
            </a:ln>
          </spPr>
          <dPt>
            <idx val="0"/>
            <bubble3D val="0"/>
            <spPr>
              <a:solidFill>
                <a:srgbClr val="D9E1F2"/>
              </a:solidFill>
              <a:ln w="19050">
                <a:solidFill>
                  <a:schemeClr val="lt1"/>
                </a:solidFill>
                <a:prstDash val="solid"/>
              </a:ln>
            </spPr>
          </dPt>
          <dPt>
            <idx val="1"/>
            <bubble3D val="0"/>
            <spPr>
              <a:solidFill>
                <a:srgbClr val="ADC1E5"/>
              </a:solidFill>
              <a:ln w="19050">
                <a:solidFill>
                  <a:schemeClr val="lt1"/>
                </a:solidFill>
                <a:prstDash val="solid"/>
              </a:ln>
            </spPr>
          </dPt>
          <dPt>
            <idx val="2"/>
            <bubble3D val="0"/>
            <spPr>
              <a:solidFill>
                <a:srgbClr val="EDF76F"/>
              </a:solidFill>
              <a:ln w="19050">
                <a:solidFill>
                  <a:schemeClr val="lt1"/>
                </a:solidFill>
                <a:prstDash val="solid"/>
              </a:ln>
            </spPr>
          </dPt>
          <dPt>
            <idx val="3"/>
            <bubble3D val="0"/>
            <spPr>
              <a:solidFill>
                <a:srgbClr val="E2EFDA"/>
              </a:solidFill>
              <a:ln w="19050">
                <a:solidFill>
                  <a:schemeClr val="lt1"/>
                </a:solidFill>
                <a:prstDash val="solid"/>
              </a:ln>
            </spPr>
          </dPt>
          <dPt>
            <idx val="4"/>
            <bubble3D val="0"/>
            <spPr>
              <a:solidFill>
                <a:srgbClr val="A9D08E"/>
              </a:solidFill>
              <a:ln w="19050">
                <a:solidFill>
                  <a:schemeClr val="lt1"/>
                </a:solidFill>
                <a:prstDash val="solid"/>
              </a:ln>
            </spPr>
          </dPt>
          <dLbls>
            <spPr>
              <a:solidFill>
                <a:sysClr val="window" lastClr="FFFFFF"/>
              </a:solidFill>
              <a:ln>
                <a:solidFill>
                  <a:sysClr val="windowText" lastClr="000000">
                    <a:lumOff val="75000"/>
                    <a:lumMod val="25000"/>
                  </a:sysClr>
                </a:solidFill>
                <a:prstDash val="solid"/>
              </a:ln>
            </spPr>
            <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  <a:endParaRPr lang="en-US"/>
              </a:p>
            </txPr>
            <dLblPos val="outEnd"/>
            <showLegendKey val="0"/>
            <showVal val="1"/>
            <showCatName val="1"/>
            <showSerName val="0"/>
            <showPercent val="1"/>
            <showBubbleSize val="0"/>
            <showLeaderLines val="1"/>
          </dLbls>
          <cat>
            <strRef>
              <f>'UW Pipeline (Overall)'!$M$6:$M$10</f>
              <strCache>
                <ptCount val="5"/>
                <pt idx="0">
                  <v>Logged</v>
                </pt>
                <pt idx="1">
                  <v>Quote</v>
                </pt>
                <pt idx="2">
                  <v>Term Sheet</v>
                </pt>
                <pt idx="3">
                  <v>App. Issued</v>
                </pt>
                <pt idx="4">
                  <v>UW</v>
                </pt>
              </strCache>
            </strRef>
          </cat>
          <val>
            <numRef>
              <f>'UW Pipeline (Overall)'!$P$6:$P$10</f>
              <numCache>
                <formatCode>"$"#,##0,,</formatCode>
                <ptCount val="5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</numCache>
            </numRef>
          </val>
        </ser>
        <dLbls>
          <dLblPos val="outEnd"/>
          <showLegendKey val="0"/>
          <showVal val="1"/>
          <showCatName val="0"/>
          <showSerName val="0"/>
          <showPercent val="0"/>
          <showBubbleSize val="0"/>
          <showLeaderLines val="1"/>
        </dLbls>
        <firstSliceAng val="0"/>
      </pieChart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 rtl="0">
            <a:defRPr sz="23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legend>
    <plotVisOnly val="1"/>
    <dispBlanksAs val="gap"/>
  </chart>
  <spPr>
    <a:solidFill>
      <a:schemeClr val="bg1"/>
    </a:solidFill>
    <a:ln w="9525" cap="flat" cmpd="sng" algn="ctr">
      <a:noFill/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image" Target="/xl/media/image1.png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6</col>
      <colOff>3485136</colOff>
      <row>0</row>
      <rowOff>8659</rowOff>
    </from>
    <to>
      <col>11</col>
      <colOff>3713739</colOff>
      <row>19</row>
      <rowOff>219796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0</col>
      <colOff>0</colOff>
      <row>1</row>
      <rowOff>254000</rowOff>
    </from>
    <to>
      <col>5</col>
      <colOff>1488642</colOff>
      <row>6</row>
      <rowOff>88469</rowOff>
    </to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5:AL22"/>
  <sheetViews>
    <sheetView showGridLines="0" tabSelected="1" workbookViewId="0">
      <selection activeCell="A1" sqref="A1"/>
    </sheetView>
  </sheetViews>
  <sheetFormatPr baseColWidth="8" defaultRowHeight="15"/>
  <cols>
    <col hidden="1" min="1" max="1"/>
    <col width="29.28515625" customWidth="1" min="2" max="2"/>
    <col width="18.42578125" customWidth="1" min="3" max="3"/>
    <col width="20.28515625" customWidth="1" min="4" max="4"/>
    <col width="19.42578125" customWidth="1" min="5" max="5"/>
    <col width="29.42578125" customWidth="1" min="6" max="6"/>
    <col width="59.7109375" customWidth="1" min="7" max="7"/>
    <col width="32.28515625" customWidth="1" min="8" max="8"/>
    <col width="12.7109375" customWidth="1" min="9" max="9"/>
    <col width="18.28515625" customWidth="1" min="10" max="10"/>
    <col width="39.28515625" customWidth="1" min="11" max="11"/>
    <col width="62.28515625" customWidth="1" min="12" max="12"/>
    <col width="34.7109375" customWidth="1" min="13" max="14"/>
    <col width="24.85546875" customWidth="1" min="15" max="15"/>
    <col width="31.42578125" customWidth="1" min="16" max="16"/>
    <col width="31.28515625" customWidth="1" min="17" max="17"/>
    <col width="17.28515625" customWidth="1" min="18" max="18"/>
    <col width="37.7109375" customWidth="1" min="19" max="19"/>
    <col width="28.7109375" customWidth="1" min="20" max="20"/>
    <col width="18" customWidth="1" min="21" max="21"/>
    <col width="23.28515625" customWidth="1" min="22" max="22"/>
    <col width="18" customWidth="1" min="23" max="23"/>
    <col width="33.85546875" customWidth="1" min="24" max="24"/>
    <col width="19.28515625" customWidth="1" min="25" max="26"/>
    <col width="22.28515625" customWidth="1" min="27" max="27"/>
    <col hidden="1" min="28" max="28"/>
    <col width="19.28515625" customWidth="1" min="29" max="29"/>
    <col width="22" customWidth="1" min="30" max="30"/>
    <col width="13.7109375" customWidth="1" min="31" max="31"/>
    <col width="19.28515625" customWidth="1" min="32" max="32"/>
    <col width="13.7109375" customWidth="1" min="33" max="33"/>
    <col width="30" customWidth="1" min="34" max="36"/>
    <col width="27.7109375" customWidth="1" min="37" max="37"/>
    <col width="47" customWidth="1" min="38" max="38"/>
    <col width="57.28515625" customWidth="1" min="39" max="39"/>
  </cols>
  <sheetData>
    <row r="1" ht="16.25" customHeight="1"/>
    <row r="2" ht="30" customHeight="1"/>
    <row r="3" ht="30" customHeight="1"/>
    <row r="4" ht="30" customHeight="1"/>
    <row r="5" ht="53.25" customHeight="1">
      <c r="M5" s="1" t="inlineStr">
        <is>
          <t>Deal Stages</t>
        </is>
      </c>
      <c r="O5" s="2" t="inlineStr">
        <is>
          <t># of Deals</t>
        </is>
      </c>
      <c r="P5" s="1" t="inlineStr">
        <is>
          <t>Amount ($MM)</t>
        </is>
      </c>
      <c r="R5" s="2" t="inlineStr">
        <is>
          <t>Year</t>
        </is>
      </c>
      <c r="S5" s="2" t="inlineStr">
        <is>
          <t># of Deals</t>
        </is>
      </c>
      <c r="T5" s="1" t="inlineStr">
        <is>
          <t>Volume ($MM)</t>
        </is>
      </c>
    </row>
    <row r="6" ht="37" customHeight="1">
      <c r="M6" s="3" t="inlineStr">
        <is>
          <t>Logged</t>
        </is>
      </c>
      <c r="O6" s="4">
        <f>IFERROR(COUNTIF($F:$F,$M6),0)</f>
        <v/>
      </c>
      <c r="P6" s="5">
        <f>SUMIF($F:$F,$M6,$V:$V)</f>
        <v/>
      </c>
      <c r="R6" s="4" t="n">
        <v>2026</v>
      </c>
      <c r="S6" s="4">
        <f>O13</f>
        <v/>
      </c>
      <c r="T6" s="5">
        <f>P13</f>
        <v/>
      </c>
      <c r="AL6" s="6">
        <f>TODAY()</f>
        <v/>
      </c>
    </row>
    <row r="7" ht="37" customHeight="1">
      <c r="B7" s="7" t="inlineStr">
        <is>
          <t>Active Bridge Pipeline</t>
        </is>
      </c>
      <c r="M7" s="3" t="inlineStr">
        <is>
          <t>Quote</t>
        </is>
      </c>
      <c r="O7" s="4">
        <f>IFERROR(COUNTIF($F:$F,$M7),0)</f>
        <v/>
      </c>
      <c r="P7" s="5">
        <f>SUMIF($F:$F,$M7,$V:$V)</f>
        <v/>
      </c>
      <c r="R7" s="4" t="n">
        <v>2025</v>
      </c>
      <c r="S7" s="4">
        <f>O14</f>
        <v/>
      </c>
      <c r="T7" s="5">
        <f>P14</f>
        <v/>
      </c>
    </row>
    <row r="8" ht="37" customHeight="1">
      <c r="B8" s="8">
        <f>NOW()</f>
        <v/>
      </c>
      <c r="M8" s="3" t="inlineStr">
        <is>
          <t>Term Sheet</t>
        </is>
      </c>
      <c r="O8" s="4">
        <f>IFERROR(COUNTIF($F:$F,$M8),0)</f>
        <v/>
      </c>
      <c r="P8" s="5">
        <f>SUMIF($F:$F,$M8,$V:$V)</f>
        <v/>
      </c>
      <c r="R8" s="4" t="n">
        <v>2024</v>
      </c>
      <c r="S8" s="4" t="n">
        <v>94</v>
      </c>
      <c r="T8" s="5" t="n">
        <v>5544193215</v>
      </c>
    </row>
    <row r="9" ht="45" customHeight="1">
      <c r="M9" s="3" t="inlineStr">
        <is>
          <t>App. Issued</t>
        </is>
      </c>
      <c r="O9" s="4">
        <f>IFERROR(COUNTIF($F:$F,$M9),0)</f>
        <v/>
      </c>
      <c r="P9" s="5">
        <f>SUMIF($F:$F,$M9,$V:$V)</f>
        <v/>
      </c>
      <c r="R9" s="4" t="n">
        <v>2023</v>
      </c>
      <c r="S9" s="4" t="n">
        <v>167</v>
      </c>
      <c r="T9" s="5" t="n">
        <v>7307357631</v>
      </c>
    </row>
    <row r="10" ht="37" customHeight="1">
      <c r="M10" s="3" t="inlineStr">
        <is>
          <t>UW</t>
        </is>
      </c>
      <c r="O10" s="4">
        <f>IFERROR(COUNTIF($F:$F,$M10),0)</f>
        <v/>
      </c>
      <c r="P10" s="5">
        <f>SUMIF($F:$F,$M10,$V:$V)</f>
        <v/>
      </c>
      <c r="R10" s="4" t="n">
        <v>2022</v>
      </c>
      <c r="S10" s="4" t="n">
        <v>83</v>
      </c>
      <c r="T10" s="5" t="n">
        <v>2343711570</v>
      </c>
    </row>
    <row r="11" ht="37" customHeight="1">
      <c r="M11" s="3" t="inlineStr">
        <is>
          <t>On Hold</t>
        </is>
      </c>
      <c r="O11" s="4">
        <f>IFERROR(COUNTIF($F:$F,$M11),0)</f>
        <v/>
      </c>
      <c r="P11" s="5">
        <f>SUMIF($F:$F,$M11,$V:$V)</f>
        <v/>
      </c>
      <c r="R11" s="4" t="n">
        <v>2021</v>
      </c>
      <c r="S11" s="4" t="n">
        <v>50</v>
      </c>
      <c r="T11" s="5" t="n">
        <v>1309266500</v>
      </c>
    </row>
    <row r="12" ht="37" customHeight="1">
      <c r="M12" s="3" t="inlineStr">
        <is>
          <t>Total Closed</t>
        </is>
      </c>
      <c r="O12" s="4">
        <f>S15</f>
        <v/>
      </c>
      <c r="P12" s="5">
        <f>T15</f>
        <v/>
      </c>
      <c r="R12" s="4" t="n">
        <v>2020</v>
      </c>
      <c r="S12" s="4" t="n">
        <v>14</v>
      </c>
      <c r="T12" s="5" t="n">
        <v>498499000</v>
      </c>
    </row>
    <row r="13" ht="37" customHeight="1">
      <c r="M13" s="9" t="inlineStr">
        <is>
          <t>2026 YTD</t>
        </is>
      </c>
      <c r="O13" s="10" t="n">
        <v>0</v>
      </c>
      <c r="P13" s="11" t="n">
        <v>0</v>
      </c>
      <c r="R13" s="4" t="n">
        <v>2019</v>
      </c>
      <c r="S13" s="4" t="n">
        <v>12</v>
      </c>
      <c r="T13" s="5" t="n">
        <v>347300000</v>
      </c>
    </row>
    <row r="14" ht="38" customHeight="1">
      <c r="M14" s="3" t="inlineStr">
        <is>
          <t>2025 Closed</t>
        </is>
      </c>
      <c r="O14" s="4" t="n">
        <v>1</v>
      </c>
      <c r="P14" s="5" t="n">
        <v>58000000</v>
      </c>
      <c r="R14" s="4" t="n">
        <v>2018</v>
      </c>
      <c r="S14" s="4" t="n">
        <v>4</v>
      </c>
      <c r="T14" s="5" t="n">
        <v>115000000</v>
      </c>
    </row>
    <row r="15" ht="37" customHeight="1">
      <c r="R15" s="12" t="inlineStr">
        <is>
          <t>Total</t>
        </is>
      </c>
      <c r="S15" s="12">
        <f>SUM(S6:S14)</f>
        <v/>
      </c>
      <c r="T15" s="13">
        <f>SUM(T6:T14)</f>
        <v/>
      </c>
    </row>
    <row r="16" ht="37" customHeight="1"/>
    <row r="17" ht="30" customHeight="1"/>
    <row r="18" ht="16" customHeight="1"/>
    <row r="19" ht="16" customHeight="1"/>
    <row r="20" ht="35" customHeight="1">
      <c r="M20" s="14" t="inlineStr">
        <is>
          <t>Deal Source</t>
        </is>
      </c>
      <c r="N20" s="30" t="n"/>
    </row>
    <row r="21">
      <c r="A21" s="15" t="inlineStr">
        <is>
          <t>Unique ID</t>
        </is>
      </c>
      <c r="B21" s="15" t="inlineStr">
        <is>
          <t>Received Date</t>
        </is>
      </c>
      <c r="C21" s="15" t="inlineStr">
        <is>
          <t>Team Lead</t>
        </is>
      </c>
      <c r="D21" s="15" t="inlineStr">
        <is>
          <t>Deal Lead</t>
        </is>
      </c>
      <c r="E21" s="15" t="inlineStr">
        <is>
          <t>Deal Support</t>
        </is>
      </c>
      <c r="F21" s="15" t="inlineStr">
        <is>
          <t>Status</t>
        </is>
      </c>
      <c r="G21" s="15" t="inlineStr">
        <is>
          <t>Property Name</t>
        </is>
      </c>
      <c r="H21" s="15" t="inlineStr">
        <is>
          <t>City</t>
        </is>
      </c>
      <c r="I21" s="15" t="inlineStr">
        <is>
          <t>State</t>
        </is>
      </c>
      <c r="J21" s="15" t="inlineStr">
        <is>
          <t>ZIP Code</t>
        </is>
      </c>
      <c r="K21" s="15" t="inlineStr">
        <is>
          <t>MSA</t>
        </is>
      </c>
      <c r="L21" s="15" t="inlineStr">
        <is>
          <t>Sponsor</t>
        </is>
      </c>
      <c r="M21" s="15" t="inlineStr">
        <is>
          <t>Company</t>
        </is>
      </c>
      <c r="N21" s="15" t="inlineStr">
        <is>
          <t>Producer</t>
        </is>
      </c>
      <c r="O21" s="15" t="inlineStr">
        <is>
          <t>Fixed / Floating</t>
        </is>
      </c>
      <c r="P21" s="15" t="inlineStr">
        <is>
          <t>Loan Purpose</t>
        </is>
      </c>
      <c r="Q21" s="15" t="inlineStr">
        <is>
          <t>Bridge Type</t>
        </is>
      </c>
      <c r="R21" s="15" t="inlineStr">
        <is>
          <t>Property Subtype</t>
        </is>
      </c>
      <c r="S21" s="15" t="inlineStr">
        <is>
          <t># of Units</t>
        </is>
      </c>
      <c r="T21" s="15" t="inlineStr">
        <is>
          <t>Year Built</t>
        </is>
      </c>
      <c r="U21" s="15" t="inlineStr">
        <is>
          <t>Curr. Occ.</t>
        </is>
      </c>
      <c r="V21" s="15" t="inlineStr">
        <is>
          <t>Loan Amount ($MM)</t>
        </is>
      </c>
      <c r="W21" s="15" t="inlineStr">
        <is>
          <t>Initial Funding ($MM)</t>
        </is>
      </c>
      <c r="X21" s="15" t="inlineStr">
        <is>
          <t>Future Funding ($MM)</t>
        </is>
      </c>
      <c r="Y21" s="15" t="inlineStr">
        <is>
          <t>Loan Terms (Months)</t>
        </is>
      </c>
      <c r="Z21" s="15" t="inlineStr">
        <is>
          <t>S +</t>
        </is>
      </c>
      <c r="AA21" s="15" t="inlineStr">
        <is>
          <t>SOFR Floor</t>
        </is>
      </c>
      <c r="AB21" s="15" t="inlineStr">
        <is>
          <t>SOFR Floor</t>
        </is>
      </c>
      <c r="AC21" s="15" t="inlineStr">
        <is>
          <t>LTC</t>
        </is>
      </c>
      <c r="AD21" s="15" t="inlineStr">
        <is>
          <t>As-Is LTV</t>
        </is>
      </c>
      <c r="AE21" s="15" t="inlineStr">
        <is>
          <t>As-Is DY</t>
        </is>
      </c>
      <c r="AF21" s="15" t="inlineStr">
        <is>
          <t>Stab. DY</t>
        </is>
      </c>
      <c r="AG21" s="15" t="inlineStr">
        <is>
          <t>Loan Fee</t>
        </is>
      </c>
      <c r="AH21" s="15" t="inlineStr">
        <is>
          <t>Date Quoted</t>
        </is>
      </c>
      <c r="AI21" s="15" t="inlineStr">
        <is>
          <t>App Signed Date</t>
        </is>
      </c>
      <c r="AJ21" s="15" t="inlineStr">
        <is>
          <t>Close Date</t>
        </is>
      </c>
      <c r="AK21" s="15" t="inlineStr">
        <is>
          <t># Days Signed</t>
        </is>
      </c>
      <c r="AL21" s="15" t="inlineStr">
        <is>
          <t>Notes</t>
        </is>
      </c>
    </row>
    <row r="22" ht="56.25" customHeight="1">
      <c r="A22" s="16" t="inlineStr">
        <is>
          <t>999463</t>
        </is>
      </c>
      <c r="B22" s="17" t="n">
        <v>45700</v>
      </c>
      <c r="C22" s="16" t="inlineStr">
        <is>
          <t>TK</t>
        </is>
      </c>
      <c r="D22" s="16" t="inlineStr">
        <is>
          <t>CL</t>
        </is>
      </c>
      <c r="E22" s="16" t="inlineStr">
        <is>
          <t>RD</t>
        </is>
      </c>
      <c r="F22" s="18" t="inlineStr">
        <is>
          <t>Closed</t>
        </is>
      </c>
      <c r="G22" s="19" t="inlineStr">
        <is>
          <t>Apartments at Sanatoga Greene</t>
        </is>
      </c>
      <c r="H22" s="20" t="inlineStr">
        <is>
          <t>Sanatoga</t>
        </is>
      </c>
      <c r="I22" s="20" t="inlineStr">
        <is>
          <t>PA</t>
        </is>
      </c>
      <c r="J22" s="21" t="inlineStr">
        <is>
          <t>19464</t>
        </is>
      </c>
      <c r="K22" s="20" t="inlineStr">
        <is>
          <t>Montgomery County-Bucks County-Chester County, PA</t>
        </is>
      </c>
      <c r="L22" s="20" t="inlineStr">
        <is>
          <t>Castle Drawbridge LLC</t>
        </is>
      </c>
      <c r="M22" s="20" t="inlineStr">
        <is>
          <t>Willow Bridge Property Company</t>
        </is>
      </c>
      <c r="N22" s="22" t="inlineStr">
        <is>
          <t>Jason Gaccione</t>
        </is>
      </c>
      <c r="O22" s="23" t="inlineStr">
        <is>
          <t>Floating</t>
        </is>
      </c>
      <c r="P22" s="20" t="inlineStr">
        <is>
          <t>Refl.</t>
        </is>
      </c>
      <c r="Q22" s="20" t="inlineStr">
        <is>
          <t>Pre-stabilization</t>
        </is>
      </c>
      <c r="R22" s="20" t="inlineStr">
        <is>
          <t>Midrise</t>
        </is>
      </c>
      <c r="S22" s="16" t="n">
        <v>310</v>
      </c>
      <c r="T22" s="16" t="n">
        <v>2023</v>
      </c>
      <c r="U22" s="24" t="n">
        <v>0.92258065</v>
      </c>
      <c r="V22" s="25" t="n">
        <v>58000000</v>
      </c>
      <c r="W22" s="25" t="n">
        <v>58000000</v>
      </c>
      <c r="X22" s="25" t="n">
        <v>0</v>
      </c>
      <c r="Y22" s="16" t="n">
        <v>2</v>
      </c>
      <c r="Z22" s="16" t="n">
        <v>250</v>
      </c>
      <c r="AA22" s="31" t="n">
        <v>0.025</v>
      </c>
      <c r="AB22" s="31" t="n"/>
      <c r="AC22" s="32" t="n">
        <v>0</v>
      </c>
      <c r="AD22" s="28" t="n">
        <v>0.69212411</v>
      </c>
      <c r="AE22" s="28" t="n">
        <v>0.06406331</v>
      </c>
      <c r="AF22" s="28" t="n">
        <v>0.07544236</v>
      </c>
      <c r="AG22" s="31" t="n">
        <v>0.01</v>
      </c>
      <c r="AH22" s="21" t="n"/>
      <c r="AI22" s="21" t="n"/>
      <c r="AJ22" s="29" t="n">
        <v>45758</v>
      </c>
      <c r="AK22" s="20">
        <f>IF($AI$22="","",TODAY()-$AI$22)</f>
        <v/>
      </c>
      <c r="AL22" s="21" t="n"/>
    </row>
  </sheetData>
  <mergeCells count="1">
    <mergeCell ref="M20:N20"/>
  </mergeCells>
  <pageMargins left="0.25" right="0.25" top="0.75" bottom="0.75" header="0.3" footer="0.3"/>
  <pageSetup orientation="landscape" paperSize="3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2026-06-05T18:49:23Z</dcterms:created>
  <dcterms:modified xsi:type="dcterms:W3CDTF">2026-06-05T18:49:23Z</dcterms:modified>
</cp:coreProperties>
</file>