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UW Pipeline (Overall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$#,##0,,"/>
    <numFmt numFmtId="165" formatCode="m/d/yy"/>
    <numFmt numFmtId="166" formatCode="m/d/yy h:mm AM/PM"/>
    <numFmt numFmtId="167" formatCode="0.0%"/>
    <numFmt numFmtId="168" formatCode="$#,##0.0,,"/>
  </numFmts>
  <fonts count="13">
    <font>
      <name val="Calibri"/>
      <family val="2"/>
      <color theme="1"/>
      <sz val="11"/>
      <scheme val="minor"/>
    </font>
    <font>
      <name val="Calibri"/>
      <family val="2"/>
      <b val="1"/>
      <color theme="1"/>
      <sz val="28"/>
      <u val="single"/>
      <scheme val="minor"/>
    </font>
    <font>
      <name val="Calibri"/>
      <family val="2"/>
      <color theme="1"/>
      <sz val="28"/>
      <scheme val="minor"/>
    </font>
    <font>
      <name val="Calibri"/>
      <family val="2"/>
      <b val="1"/>
      <color rgb="FF000000"/>
      <sz val="23"/>
      <scheme val="minor"/>
    </font>
    <font>
      <name val="Calibri"/>
      <family val="2"/>
      <b val="1"/>
      <color rgb="FF000000"/>
      <sz val="20"/>
      <scheme val="minor"/>
    </font>
    <font>
      <name val="Calibri"/>
      <family val="2"/>
      <b val="1"/>
      <color rgb="FF000000"/>
      <sz val="18"/>
      <scheme val="minor"/>
    </font>
    <font>
      <name val="Calibri"/>
      <family val="2"/>
      <color rgb="FF4B73C0"/>
      <sz val="28"/>
      <scheme val="minor"/>
    </font>
    <font>
      <name val="Calibri"/>
      <family val="2"/>
      <b val="1"/>
      <color theme="1"/>
      <sz val="28"/>
      <scheme val="minor"/>
    </font>
    <font>
      <name val="Calibri"/>
      <family val="2"/>
      <b val="1"/>
      <color rgb="FFFFFFFF"/>
      <sz val="23"/>
      <scheme val="minor"/>
    </font>
    <font>
      <name val="Calibri"/>
      <family val="2"/>
      <color rgb="FF000000"/>
      <sz val="24"/>
      <scheme val="minor"/>
    </font>
    <font>
      <name val="Calibri"/>
      <family val="2"/>
      <b val="1"/>
      <color rgb="FF000000"/>
      <sz val="24"/>
      <scheme val="minor"/>
    </font>
    <font>
      <name val="Calibri"/>
      <family val="2"/>
      <color rgb="FF000000"/>
      <sz val="28"/>
      <scheme val="minor"/>
    </font>
    <font>
      <name val="Calibri"/>
      <family val="2"/>
      <b val="1"/>
      <color rgb="FF000000"/>
      <sz val="28"/>
      <scheme val="minor"/>
    </font>
  </fonts>
  <fills count="5">
    <fill>
      <patternFill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1B6F0F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000000"/>
      </right>
      <top style="thin">
        <color rgb="FFA5A5A5"/>
      </top>
      <bottom style="thin">
        <color rgb="FFA5A5A5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center"/>
    </xf>
    <xf numFmtId="164" fontId="2" fillId="0" borderId="0" applyAlignment="1" pivotButton="0" quotePrefix="0" xfId="0">
      <alignment horizontal="right"/>
    </xf>
    <xf numFmtId="165" fontId="3" fillId="0" borderId="0" applyAlignment="1" pivotButton="0" quotePrefix="0" xfId="0">
      <alignment horizontal="right"/>
    </xf>
    <xf numFmtId="0" fontId="4" fillId="0" borderId="0" applyAlignment="1" pivotButton="0" quotePrefix="0" xfId="0">
      <alignment horizontal="left"/>
    </xf>
    <xf numFmtId="166" fontId="5" fillId="0" borderId="0" applyAlignment="1" pivotButton="0" quotePrefix="0" xfId="0">
      <alignment horizontal="left"/>
    </xf>
    <xf numFmtId="0" fontId="6" fillId="0" borderId="0" pivotButton="0" quotePrefix="0" xfId="0"/>
    <xf numFmtId="0" fontId="6" fillId="0" borderId="0" applyAlignment="1" pivotButton="0" quotePrefix="0" xfId="0">
      <alignment horizontal="center"/>
    </xf>
    <xf numFmtId="164" fontId="6" fillId="0" borderId="0" applyAlignment="1" pivotButton="0" quotePrefix="0" xfId="0">
      <alignment horizontal="right"/>
    </xf>
    <xf numFmtId="0" fontId="7" fillId="0" borderId="1" applyAlignment="1" pivotButton="0" quotePrefix="0" xfId="0">
      <alignment horizontal="center"/>
    </xf>
    <xf numFmtId="164" fontId="7" fillId="0" borderId="1" applyAlignment="1" pivotButton="0" quotePrefix="0" xfId="0">
      <alignment horizontal="right"/>
    </xf>
    <xf numFmtId="0" fontId="3" fillId="2" borderId="2" applyAlignment="1" pivotButton="0" quotePrefix="0" xfId="0">
      <alignment horizontal="center" vertical="center"/>
    </xf>
    <xf numFmtId="0" fontId="8" fillId="3" borderId="3" applyAlignment="1" pivotButton="0" quotePrefix="0" xfId="0">
      <alignment horizontal="center" wrapText="1"/>
    </xf>
    <xf numFmtId="0" fontId="9" fillId="4" borderId="4" applyAlignment="1" pivotButton="0" quotePrefix="0" xfId="0">
      <alignment horizontal="center"/>
    </xf>
    <xf numFmtId="165" fontId="9" fillId="4" borderId="4" applyAlignment="1" pivotButton="0" quotePrefix="0" xfId="0">
      <alignment horizontal="left"/>
    </xf>
    <xf numFmtId="0" fontId="10" fillId="4" borderId="4" applyAlignment="1" pivotButton="0" quotePrefix="0" xfId="0">
      <alignment horizontal="center"/>
    </xf>
    <xf numFmtId="0" fontId="10" fillId="4" borderId="4" applyAlignment="1" pivotButton="0" quotePrefix="0" xfId="0">
      <alignment horizontal="left"/>
    </xf>
    <xf numFmtId="0" fontId="9" fillId="4" borderId="4" pivotButton="0" quotePrefix="0" xfId="0"/>
    <xf numFmtId="0" fontId="9" fillId="4" borderId="4" applyAlignment="1" pivotButton="0" quotePrefix="0" xfId="0">
      <alignment horizontal="right"/>
    </xf>
    <xf numFmtId="0" fontId="9" fillId="4" borderId="5" pivotButton="0" quotePrefix="0" xfId="0"/>
    <xf numFmtId="0" fontId="11" fillId="4" borderId="4" pivotButton="0" quotePrefix="0" xfId="0"/>
    <xf numFmtId="167" fontId="9" fillId="4" borderId="4" applyAlignment="1" pivotButton="0" quotePrefix="0" xfId="0">
      <alignment horizontal="right"/>
    </xf>
    <xf numFmtId="168" fontId="9" fillId="4" borderId="4" applyAlignment="1" pivotButton="0" quotePrefix="0" xfId="0">
      <alignment horizontal="right"/>
    </xf>
    <xf numFmtId="10" fontId="9" fillId="4" borderId="4" applyAlignment="1" pivotButton="0" quotePrefix="0" xfId="0">
      <alignment horizontal="right"/>
    </xf>
    <xf numFmtId="9" fontId="9" fillId="4" borderId="4" applyAlignment="1" pivotButton="0" quotePrefix="0" xfId="0">
      <alignment horizontal="right"/>
    </xf>
    <xf numFmtId="167" fontId="9" fillId="4" borderId="4" applyAlignment="1" pivotButton="0" quotePrefix="0" xfId="0">
      <alignment horizontal="center"/>
    </xf>
    <xf numFmtId="165" fontId="9" fillId="4" borderId="4" applyAlignment="1" pivotButton="0" quotePrefix="0" xfId="0">
      <alignment horizontal="right"/>
    </xf>
    <xf numFmtId="0" fontId="12" fillId="4" borderId="4" pivotButton="0" quotePrefix="0" xfId="0"/>
    <xf numFmtId="0" fontId="0" fillId="0" borderId="8" pivotButton="0" quotePrefix="0" xfId="0"/>
    <xf numFmtId="10" fontId="9" fillId="4" borderId="4" applyAlignment="1" pivotButton="0" quotePrefix="0" xfId="0">
      <alignment horizontal="right"/>
    </xf>
    <xf numFmtId="9" fontId="9" fillId="4" borderId="4" applyAlignment="1" pivotButton="0" quotePrefix="0" xfId="0">
      <alignment horizontal="right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chart>
    <plotArea>
      <layout>
        <manualLayout>
          <layoutTarget val="inner"/>
          <xMode val="edge"/>
          <yMode val="edge"/>
          <wMode val="factor"/>
          <hMode val="factor"/>
          <x val="0.1765786464961741"/>
          <y val="0.07677723303454993"/>
          <w val="0.6003537116642893"/>
          <h val="0.7797047821852457"/>
        </manualLayout>
      </layout>
      <pieChart>
        <varyColors val="1"/>
        <ser>
          <idx val="0"/>
          <order val="0"/>
          <tx>
            <strRef>
              <f>'UW Pipeline (Overall)'!$O$5</f>
              <strCache>
                <ptCount val="1"/>
                <pt idx="0">
                  <v># of Deals</v>
                </pt>
              </strCache>
            </strRef>
          </tx>
          <spPr>
            <a:ln>
              <a:prstDash val="solid"/>
            </a:ln>
          </spPr>
          <explosion val="9"/>
          <dPt>
            <idx val="0"/>
            <bubble3D val="0"/>
            <spPr>
              <a:solidFill>
                <a:srgbClr val="D9E1F2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1"/>
            <bubble3D val="0"/>
            <explosion val="2"/>
            <spPr>
              <a:solidFill>
                <a:srgbClr val="ADC1E5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2"/>
            <bubble3D val="0"/>
            <explosion val="1"/>
            <spPr>
              <a:solidFill>
                <a:srgbClr val="EDF76F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3"/>
            <bubble3D val="0"/>
            <explosion val="4"/>
            <spPr>
              <a:solidFill>
                <a:srgbClr val="E2EFDA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4"/>
            <bubble3D val="0"/>
            <explosion val="0"/>
            <spPr>
              <a:solidFill>
                <a:srgbClr val="A9D08E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Lbls>
            <dLbl>
              <idx val="0"/>
              <spPr>
                <a:solidFill>
                  <a:sysClr val="window" lastClr="FFFFFF"/>
                </a:solidFill>
                <a:ln>
                  <a:solidFill>
                    <a:sysClr val="windowText" lastClr="000000">
                      <a:lumOff val="75000"/>
                      <a:lumMod val="25000"/>
                    </a:sysClr>
                  </a:solidFill>
                  <a:prstDash val="solid"/>
                </a:ln>
              </spPr>
              <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300" b="0" i="0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t/>
                  </a:r>
                  <a:endParaRPr lang="en-US"/>
                </a:p>
              </txPr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1"/>
              <spPr>
                <a:solidFill>
                  <a:sysClr val="window" lastClr="FFFFFF"/>
                </a:solidFill>
                <a:ln>
                  <a:solidFill>
                    <a:sysClr val="windowText" lastClr="000000">
                      <a:lumOff val="75000"/>
                      <a:lumMod val="25000"/>
                    </a:sysClr>
                  </a:solidFill>
                  <a:prstDash val="solid"/>
                </a:ln>
              </spPr>
              <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300" b="0" i="0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t/>
                  </a:r>
                  <a:endParaRPr lang="en-US"/>
                </a:p>
              </txPr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2"/>
              <spPr>
                <a:solidFill>
                  <a:sysClr val="window" lastClr="FFFFFF"/>
                </a:solidFill>
                <a:ln>
                  <a:solidFill>
                    <a:sysClr val="windowText" lastClr="000000">
                      <a:lumOff val="75000"/>
                      <a:lumMod val="25000"/>
                    </a:sysClr>
                  </a:solidFill>
                  <a:prstDash val="solid"/>
                </a:ln>
              </spPr>
              <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300" b="0" i="0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t/>
                  </a:r>
                  <a:endParaRPr lang="en-US"/>
                </a:p>
              </txPr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3"/>
              <spPr>
                <a:solidFill>
                  <a:sysClr val="window" lastClr="FFFFFF"/>
                </a:solidFill>
                <a:ln>
                  <a:solidFill>
                    <a:sysClr val="windowText" lastClr="000000">
                      <a:lumOff val="75000"/>
                      <a:lumMod val="25000"/>
                    </a:sysClr>
                  </a:solidFill>
                  <a:prstDash val="solid"/>
                </a:ln>
              </spPr>
              <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300" b="0" i="0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t/>
                  </a:r>
                  <a:endParaRPr lang="en-US"/>
                </a:p>
              </txPr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4"/>
              <spPr>
                <a:solidFill>
                  <a:sysClr val="window" lastClr="FFFFFF"/>
                </a:solidFill>
                <a:ln>
                  <a:solidFill>
                    <a:sysClr val="windowText" lastClr="000000">
                      <a:lumOff val="75000"/>
                      <a:lumMod val="25000"/>
                    </a:sysClr>
                  </a:solidFill>
                  <a:prstDash val="solid"/>
                </a:ln>
              </spPr>
              <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300" b="0" i="0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t/>
                  </a:r>
                  <a:endParaRPr lang="en-US"/>
                </a:p>
              </txPr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spPr>
              <a:solidFill>
                <a:sysClr val="window" lastClr="FFFFFF"/>
              </a:solidFill>
              <a:ln>
                <a:solidFill>
                  <a:sysClr val="windowText" lastClr="000000">
                    <a:lumOff val="75000"/>
                    <a:lumMod val="25000"/>
                  </a:sysClr>
                </a:solidFill>
                <a:prstDash val="solid"/>
              </a:ln>
            </spPr>
            <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  <a:endParaRPr lang="en-US"/>
              </a:p>
            </txPr>
            <dLblPos val="outEnd"/>
            <showLegendKey val="0"/>
            <showVal val="1"/>
            <showCatName val="1"/>
            <showSerName val="0"/>
            <showPercent val="1"/>
            <showBubbleSize val="0"/>
            <showLeaderLines val="1"/>
            <separator val="&#10;"/>
          </dLbls>
          <cat>
            <strRef>
              <f>'UW Pipeline (Overall)'!$M$6:$M$10</f>
              <strCache>
                <ptCount val="5"/>
                <pt idx="0">
                  <v>Logged</v>
                </pt>
                <pt idx="1">
                  <v>Quote</v>
                </pt>
                <pt idx="2">
                  <v>Term Sheet</v>
                </pt>
                <pt idx="3">
                  <v>App. Issued</v>
                </pt>
                <pt idx="4">
                  <v>UW</v>
                </pt>
              </strCache>
            </strRef>
          </cat>
          <val>
            <numRef>
              <f>'UW Pipeline (Overall)'!$O$6:$O$10</f>
              <numCache>
                <formatCode>General</formatCode>
                <ptCount val="5"/>
                <pt idx="0">
                  <v>0</v>
                </pt>
                <pt idx="1">
                  <v>0</v>
                </pt>
                <pt idx="2">
                  <v>0</v>
                </pt>
                <pt idx="3">
                  <v>0</v>
                </pt>
                <pt idx="4">
                  <v>0</v>
                </pt>
              </numCache>
            </numRef>
          </val>
        </ser>
        <ser>
          <idx val="1"/>
          <order val="1"/>
          <tx>
            <strRef>
              <f>'UW Pipeline (Overall)'!$P$5</f>
              <strCache>
                <ptCount val="1"/>
                <pt idx="0">
                  <v>Amount  ($MM)</v>
                </pt>
              </strCache>
            </strRef>
          </tx>
          <spPr>
            <a:ln>
              <a:prstDash val="solid"/>
            </a:ln>
          </spPr>
          <dPt>
            <idx val="0"/>
            <bubble3D val="0"/>
            <spPr>
              <a:solidFill>
                <a:srgbClr val="D9E1F2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1"/>
            <bubble3D val="0"/>
            <spPr>
              <a:solidFill>
                <a:srgbClr val="ADC1E5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2"/>
            <bubble3D val="0"/>
            <spPr>
              <a:solidFill>
                <a:srgbClr val="EDF76F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3"/>
            <bubble3D val="0"/>
            <spPr>
              <a:solidFill>
                <a:srgbClr val="E2EFDA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4"/>
            <bubble3D val="0"/>
            <spPr>
              <a:solidFill>
                <a:srgbClr val="A9D08E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Lbls>
            <spPr>
              <a:solidFill>
                <a:sysClr val="window" lastClr="FFFFFF"/>
              </a:solidFill>
              <a:ln>
                <a:solidFill>
                  <a:sysClr val="windowText" lastClr="000000">
                    <a:lumOff val="75000"/>
                    <a:lumMod val="25000"/>
                  </a:sysClr>
                </a:solidFill>
                <a:prstDash val="solid"/>
              </a:ln>
            </spPr>
            <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  <a:endParaRPr lang="en-US"/>
              </a:p>
            </txPr>
            <dLblPos val="outEnd"/>
            <showLegendKey val="0"/>
            <showVal val="1"/>
            <showCatName val="1"/>
            <showSerName val="0"/>
            <showPercent val="1"/>
            <showBubbleSize val="0"/>
            <showLeaderLines val="1"/>
          </dLbls>
          <cat>
            <strRef>
              <f>'UW Pipeline (Overall)'!$M$6:$M$10</f>
              <strCache>
                <ptCount val="5"/>
                <pt idx="0">
                  <v>Logged</v>
                </pt>
                <pt idx="1">
                  <v>Quote</v>
                </pt>
                <pt idx="2">
                  <v>Term Sheet</v>
                </pt>
                <pt idx="3">
                  <v>App. Issued</v>
                </pt>
                <pt idx="4">
                  <v>UW</v>
                </pt>
              </strCache>
            </strRef>
          </cat>
          <val>
            <numRef>
              <f>'UW Pipeline (Overall)'!$P$6:$P$10</f>
              <numCache>
                <formatCode>"$"#,##0,,</formatCode>
                <ptCount val="5"/>
                <pt idx="0">
                  <v>0</v>
                </pt>
                <pt idx="1">
                  <v>0</v>
                </pt>
                <pt idx="2">
                  <v>0</v>
                </pt>
                <pt idx="3">
                  <v>0</v>
                </pt>
                <pt idx="4">
                  <v>0</v>
                </pt>
              </numCache>
            </numRef>
          </val>
        </ser>
        <dLbls>
          <dLblPos val="outEnd"/>
          <showLegendKey val="0"/>
          <showVal val="1"/>
          <showCatName val="0"/>
          <showSerName val="0"/>
          <showPercent val="0"/>
          <showBubbleSize val="0"/>
          <showLeaderLines val="1"/>
        </dLbls>
        <firstSliceAng val="0"/>
      </pieChart>
    </plotArea>
    <legend>
      <legendPos val="b"/>
      <overlay val="0"/>
      <spPr>
        <a:noFill/>
        <a:ln>
          <a:noFill/>
          <a:prstDash val="solid"/>
        </a:ln>
      </spPr>
      <txPr>
        <a:bodyPr rot="0" spcFirstLastPara="1" vertOverflow="ellipsis" vert="horz" wrap="square" anchor="ctr" anchorCtr="1"/>
        <a:lstStyle/>
        <a:p>
          <a:pPr rtl="0">
            <a:defRPr sz="23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n-US"/>
        </a:p>
      </txPr>
    </legend>
    <plotVisOnly val="1"/>
    <dispBlanksAs val="gap"/>
  </chart>
  <spPr>
    <a:solidFill>
      <a:schemeClr val="bg1"/>
    </a:solidFill>
    <a:ln w="9525" cap="flat" cmpd="sng" algn="ctr">
      <a:noFill/>
      <a:prstDash val="solid"/>
      <a:round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image" Target="/xl/media/image1.png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twoCellAnchor>
    <from>
      <col>6</col>
      <colOff>3485136</colOff>
      <row>0</row>
      <rowOff>8659</rowOff>
    </from>
    <to>
      <col>11</col>
      <colOff>3713739</colOff>
      <row>19</row>
      <rowOff>219796</rowOff>
    </to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twoCellAnchor>
  <twoCellAnchor>
    <from>
      <col>0</col>
      <colOff>0</colOff>
      <row>1</row>
      <rowOff>254000</rowOff>
    </from>
    <to>
      <col>5</col>
      <colOff>1488642</colOff>
      <row>6</row>
      <rowOff>88469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5:AL46"/>
  <sheetViews>
    <sheetView showGridLines="0" tabSelected="1" workbookViewId="0">
      <selection activeCell="A1" sqref="A1"/>
    </sheetView>
  </sheetViews>
  <sheetFormatPr baseColWidth="8" defaultRowHeight="15"/>
  <cols>
    <col hidden="1" min="1" max="1"/>
    <col width="29.28515625" customWidth="1" min="2" max="2"/>
    <col width="18.42578125" customWidth="1" min="3" max="3"/>
    <col width="20.28515625" customWidth="1" min="4" max="4"/>
    <col width="19.42578125" customWidth="1" min="5" max="5"/>
    <col width="29.42578125" customWidth="1" min="6" max="6"/>
    <col width="59.7109375" customWidth="1" min="7" max="7"/>
    <col width="32.28515625" customWidth="1" min="8" max="8"/>
    <col width="12.7109375" customWidth="1" min="9" max="9"/>
    <col width="18.28515625" customWidth="1" min="10" max="10"/>
    <col width="39.28515625" customWidth="1" min="11" max="11"/>
    <col width="62.28515625" customWidth="1" min="12" max="12"/>
    <col width="34.7109375" customWidth="1" min="13" max="14"/>
    <col width="24.85546875" customWidth="1" min="15" max="15"/>
    <col width="31.42578125" customWidth="1" min="16" max="16"/>
    <col width="31.28515625" customWidth="1" min="17" max="17"/>
    <col width="17.28515625" customWidth="1" min="18" max="18"/>
    <col width="37.7109375" customWidth="1" min="19" max="19"/>
    <col width="28.7109375" customWidth="1" min="20" max="20"/>
    <col width="18" customWidth="1" min="21" max="21"/>
    <col width="23.28515625" customWidth="1" min="22" max="22"/>
    <col width="18" customWidth="1" min="23" max="23"/>
    <col width="33.85546875" customWidth="1" min="24" max="24"/>
    <col width="19.28515625" customWidth="1" min="25" max="26"/>
    <col width="22.28515625" customWidth="1" min="27" max="27"/>
    <col hidden="1" min="28" max="28"/>
    <col width="19.28515625" customWidth="1" min="29" max="29"/>
    <col width="22" customWidth="1" min="30" max="30"/>
    <col width="13.7109375" customWidth="1" min="31" max="31"/>
    <col width="19.28515625" customWidth="1" min="32" max="32"/>
    <col width="13.7109375" customWidth="1" min="33" max="33"/>
    <col width="30" customWidth="1" min="34" max="36"/>
    <col width="27.7109375" customWidth="1" min="37" max="37"/>
    <col width="47" customWidth="1" min="38" max="38"/>
    <col width="57.28515625" customWidth="1" min="39" max="39"/>
  </cols>
  <sheetData>
    <row r="1" ht="16.25" customHeight="1"/>
    <row r="2" ht="30" customHeight="1"/>
    <row r="3" ht="30" customHeight="1"/>
    <row r="4" ht="30" customHeight="1"/>
    <row r="5" ht="53.25" customHeight="1">
      <c r="M5" s="1" t="inlineStr">
        <is>
          <t>Deal Stages</t>
        </is>
      </c>
      <c r="O5" s="2" t="inlineStr">
        <is>
          <t># of Deals</t>
        </is>
      </c>
      <c r="P5" s="1" t="inlineStr">
        <is>
          <t>Amount ($MM)</t>
        </is>
      </c>
      <c r="R5" s="2" t="inlineStr">
        <is>
          <t>Year</t>
        </is>
      </c>
      <c r="S5" s="2" t="inlineStr">
        <is>
          <t># of Deals</t>
        </is>
      </c>
      <c r="T5" s="1" t="inlineStr">
        <is>
          <t>Volume ($MM)</t>
        </is>
      </c>
    </row>
    <row r="6" ht="37" customHeight="1">
      <c r="M6" s="3" t="inlineStr">
        <is>
          <t>Logged</t>
        </is>
      </c>
      <c r="O6" s="4">
        <f>IFERROR(COUNTIF($F:$F,$M6),0)</f>
        <v/>
      </c>
      <c r="P6" s="5">
        <f>SUMIF($F:$F,$M6,$V:$V)</f>
        <v/>
      </c>
      <c r="R6" s="4" t="n">
        <v>2026</v>
      </c>
      <c r="S6" s="4">
        <f>O13</f>
        <v/>
      </c>
      <c r="T6" s="5">
        <f>P13</f>
        <v/>
      </c>
      <c r="AL6" s="6">
        <f>TODAY()</f>
        <v/>
      </c>
    </row>
    <row r="7" ht="37" customHeight="1">
      <c r="B7" s="7" t="inlineStr">
        <is>
          <t>Active Bridge Pipeline</t>
        </is>
      </c>
      <c r="M7" s="3" t="inlineStr">
        <is>
          <t>Quote</t>
        </is>
      </c>
      <c r="O7" s="4">
        <f>IFERROR(COUNTIF($F:$F,$M7),0)</f>
        <v/>
      </c>
      <c r="P7" s="5">
        <f>SUMIF($F:$F,$M7,$V:$V)</f>
        <v/>
      </c>
      <c r="R7" s="4" t="n">
        <v>2025</v>
      </c>
      <c r="S7" s="4">
        <f>O14</f>
        <v/>
      </c>
      <c r="T7" s="5">
        <f>P14</f>
        <v/>
      </c>
    </row>
    <row r="8" ht="37" customHeight="1">
      <c r="B8" s="8">
        <f>NOW()</f>
        <v/>
      </c>
      <c r="M8" s="3" t="inlineStr">
        <is>
          <t>Term Sheet</t>
        </is>
      </c>
      <c r="O8" s="4">
        <f>IFERROR(COUNTIF($F:$F,$M8),0)</f>
        <v/>
      </c>
      <c r="P8" s="5">
        <f>SUMIF($F:$F,$M8,$V:$V)</f>
        <v/>
      </c>
      <c r="R8" s="4" t="n">
        <v>2024</v>
      </c>
      <c r="S8" s="4" t="n">
        <v>94</v>
      </c>
      <c r="T8" s="5" t="n">
        <v>5544193215</v>
      </c>
    </row>
    <row r="9" ht="45" customHeight="1">
      <c r="M9" s="3" t="inlineStr">
        <is>
          <t>App. Issued</t>
        </is>
      </c>
      <c r="O9" s="4">
        <f>IFERROR(COUNTIF($F:$F,$M9),0)</f>
        <v/>
      </c>
      <c r="P9" s="5">
        <f>SUMIF($F:$F,$M9,$V:$V)</f>
        <v/>
      </c>
      <c r="R9" s="4" t="n">
        <v>2023</v>
      </c>
      <c r="S9" s="4" t="n">
        <v>167</v>
      </c>
      <c r="T9" s="5" t="n">
        <v>7307357631</v>
      </c>
    </row>
    <row r="10" ht="37" customHeight="1">
      <c r="M10" s="3" t="inlineStr">
        <is>
          <t>UW</t>
        </is>
      </c>
      <c r="O10" s="4">
        <f>IFERROR(COUNTIF($F:$F,$M10),0)</f>
        <v/>
      </c>
      <c r="P10" s="5">
        <f>SUMIF($F:$F,$M10,$V:$V)</f>
        <v/>
      </c>
      <c r="R10" s="4" t="n">
        <v>2022</v>
      </c>
      <c r="S10" s="4" t="n">
        <v>83</v>
      </c>
      <c r="T10" s="5" t="n">
        <v>2343711570</v>
      </c>
    </row>
    <row r="11" ht="37" customHeight="1">
      <c r="M11" s="3" t="inlineStr">
        <is>
          <t>On Hold</t>
        </is>
      </c>
      <c r="O11" s="4">
        <f>IFERROR(COUNTIF($F:$F,$M11),0)</f>
        <v/>
      </c>
      <c r="P11" s="5">
        <f>SUMIF($F:$F,$M11,$V:$V)</f>
        <v/>
      </c>
      <c r="R11" s="4" t="n">
        <v>2021</v>
      </c>
      <c r="S11" s="4" t="n">
        <v>50</v>
      </c>
      <c r="T11" s="5" t="n">
        <v>1309266500</v>
      </c>
    </row>
    <row r="12" ht="37" customHeight="1">
      <c r="M12" s="3" t="inlineStr">
        <is>
          <t>Total Closed</t>
        </is>
      </c>
      <c r="O12" s="4">
        <f>S15</f>
        <v/>
      </c>
      <c r="P12" s="5">
        <f>T15</f>
        <v/>
      </c>
      <c r="R12" s="4" t="n">
        <v>2020</v>
      </c>
      <c r="S12" s="4" t="n">
        <v>14</v>
      </c>
      <c r="T12" s="5" t="n">
        <v>498499000</v>
      </c>
    </row>
    <row r="13" ht="37" customHeight="1">
      <c r="M13" s="9" t="inlineStr">
        <is>
          <t>2026 YTD</t>
        </is>
      </c>
      <c r="O13" s="10" t="n">
        <v>0</v>
      </c>
      <c r="P13" s="11" t="n">
        <v>0</v>
      </c>
      <c r="R13" s="4" t="n">
        <v>2019</v>
      </c>
      <c r="S13" s="4" t="n">
        <v>12</v>
      </c>
      <c r="T13" s="5" t="n">
        <v>347300000</v>
      </c>
    </row>
    <row r="14" ht="38" customHeight="1">
      <c r="M14" s="3" t="inlineStr">
        <is>
          <t>2025 Closed</t>
        </is>
      </c>
      <c r="O14" s="4" t="n">
        <v>3</v>
      </c>
      <c r="P14" s="5" t="n">
        <v>143750000</v>
      </c>
      <c r="R14" s="4" t="n">
        <v>2018</v>
      </c>
      <c r="S14" s="4" t="n">
        <v>4</v>
      </c>
      <c r="T14" s="5" t="n">
        <v>115000000</v>
      </c>
    </row>
    <row r="15" ht="37" customHeight="1">
      <c r="R15" s="12" t="inlineStr">
        <is>
          <t>Total</t>
        </is>
      </c>
      <c r="S15" s="12">
        <f>SUM(S6:S14)</f>
        <v/>
      </c>
      <c r="T15" s="13">
        <f>SUM(T6:T14)</f>
        <v/>
      </c>
    </row>
    <row r="16" ht="37" customHeight="1"/>
    <row r="17" ht="30" customHeight="1"/>
    <row r="18" ht="16" customHeight="1"/>
    <row r="19" ht="16" customHeight="1"/>
    <row r="20" ht="35" customHeight="1">
      <c r="M20" s="14" t="inlineStr">
        <is>
          <t>Deal Source</t>
        </is>
      </c>
      <c r="N20" s="31" t="n"/>
    </row>
    <row r="21">
      <c r="A21" s="15" t="inlineStr">
        <is>
          <t>Unique ID</t>
        </is>
      </c>
      <c r="B21" s="15" t="inlineStr">
        <is>
          <t>Received Date</t>
        </is>
      </c>
      <c r="C21" s="15" t="inlineStr">
        <is>
          <t>Team Lead</t>
        </is>
      </c>
      <c r="D21" s="15" t="inlineStr">
        <is>
          <t>Deal Lead</t>
        </is>
      </c>
      <c r="E21" s="15" t="inlineStr">
        <is>
          <t>Deal Support</t>
        </is>
      </c>
      <c r="F21" s="15" t="inlineStr">
        <is>
          <t>Status</t>
        </is>
      </c>
      <c r="G21" s="15" t="inlineStr">
        <is>
          <t>Property Name</t>
        </is>
      </c>
      <c r="H21" s="15" t="inlineStr">
        <is>
          <t>City</t>
        </is>
      </c>
      <c r="I21" s="15" t="inlineStr">
        <is>
          <t>State</t>
        </is>
      </c>
      <c r="J21" s="15" t="inlineStr">
        <is>
          <t>ZIP Code</t>
        </is>
      </c>
      <c r="K21" s="15" t="inlineStr">
        <is>
          <t>MSA</t>
        </is>
      </c>
      <c r="L21" s="15" t="inlineStr">
        <is>
          <t>Sponsor</t>
        </is>
      </c>
      <c r="M21" s="15" t="inlineStr">
        <is>
          <t>Company</t>
        </is>
      </c>
      <c r="N21" s="15" t="inlineStr">
        <is>
          <t>Producer</t>
        </is>
      </c>
      <c r="O21" s="15" t="inlineStr">
        <is>
          <t>Fixed / Floating</t>
        </is>
      </c>
      <c r="P21" s="15" t="inlineStr">
        <is>
          <t>Loan Purpose</t>
        </is>
      </c>
      <c r="Q21" s="15" t="inlineStr">
        <is>
          <t>Bridge Type</t>
        </is>
      </c>
      <c r="R21" s="15" t="inlineStr">
        <is>
          <t>Property Subtype</t>
        </is>
      </c>
      <c r="S21" s="15" t="inlineStr">
        <is>
          <t># of Units</t>
        </is>
      </c>
      <c r="T21" s="15" t="inlineStr">
        <is>
          <t>Year Built</t>
        </is>
      </c>
      <c r="U21" s="15" t="inlineStr">
        <is>
          <t>Curr. Occ.</t>
        </is>
      </c>
      <c r="V21" s="15" t="inlineStr">
        <is>
          <t>Loan Amount ($MM)</t>
        </is>
      </c>
      <c r="W21" s="15" t="inlineStr">
        <is>
          <t>Initial Funding ($MM)</t>
        </is>
      </c>
      <c r="X21" s="15" t="inlineStr">
        <is>
          <t>Future Funding ($MM)</t>
        </is>
      </c>
      <c r="Y21" s="15" t="inlineStr">
        <is>
          <t>Loan Terms (Months)</t>
        </is>
      </c>
      <c r="Z21" s="15" t="inlineStr">
        <is>
          <t>S +</t>
        </is>
      </c>
      <c r="AA21" s="15" t="inlineStr">
        <is>
          <t>SOFR Floor</t>
        </is>
      </c>
      <c r="AB21" s="15" t="inlineStr">
        <is>
          <t>SOFR Floor</t>
        </is>
      </c>
      <c r="AC21" s="15" t="inlineStr">
        <is>
          <t>LTC</t>
        </is>
      </c>
      <c r="AD21" s="15" t="inlineStr">
        <is>
          <t>As-Is LTV</t>
        </is>
      </c>
      <c r="AE21" s="15" t="inlineStr">
        <is>
          <t>As-Is DY</t>
        </is>
      </c>
      <c r="AF21" s="15" t="inlineStr">
        <is>
          <t>Stab. DY</t>
        </is>
      </c>
      <c r="AG21" s="15" t="inlineStr">
        <is>
          <t>Loan Fee</t>
        </is>
      </c>
      <c r="AH21" s="15" t="inlineStr">
        <is>
          <t>Date Quoted</t>
        </is>
      </c>
      <c r="AI21" s="15" t="inlineStr">
        <is>
          <t>App Signed Date</t>
        </is>
      </c>
      <c r="AJ21" s="15" t="inlineStr">
        <is>
          <t>Close Date</t>
        </is>
      </c>
      <c r="AK21" s="15" t="inlineStr">
        <is>
          <t># Days Signed</t>
        </is>
      </c>
      <c r="AL21" s="15" t="inlineStr">
        <is>
          <t>Notes</t>
        </is>
      </c>
    </row>
    <row r="22" ht="56.25" customHeight="1">
      <c r="A22" s="16" t="inlineStr">
        <is>
          <t>999588</t>
        </is>
      </c>
      <c r="B22" s="17" t="n">
        <v>44446</v>
      </c>
      <c r="C22" s="16" t="inlineStr">
        <is>
          <t>TK</t>
        </is>
      </c>
      <c r="D22" s="16" t="inlineStr">
        <is>
          <t>CL</t>
        </is>
      </c>
      <c r="E22" s="16" t="n"/>
      <c r="F22" s="18" t="inlineStr">
        <is>
          <t>Closed</t>
        </is>
      </c>
      <c r="G22" s="19" t="inlineStr">
        <is>
          <t>Mirabella Apartment Homes</t>
        </is>
      </c>
      <c r="H22" s="20" t="inlineStr">
        <is>
          <t>Houston</t>
        </is>
      </c>
      <c r="I22" s="20" t="inlineStr">
        <is>
          <t>TX</t>
        </is>
      </c>
      <c r="J22" s="21" t="inlineStr">
        <is>
          <t>77089</t>
        </is>
      </c>
      <c r="K22" s="20" t="inlineStr">
        <is>
          <t>Houston-The Woodlands-Sugar Land, TX</t>
        </is>
      </c>
      <c r="L22" s="20" t="inlineStr">
        <is>
          <t>McDowell Properties</t>
        </is>
      </c>
      <c r="M22" s="20" t="inlineStr">
        <is>
          <t>Greystar</t>
        </is>
      </c>
      <c r="N22" s="22" t="inlineStr">
        <is>
          <t>Cameron Chalfant</t>
        </is>
      </c>
      <c r="O22" s="23" t="inlineStr">
        <is>
          <t>Floating</t>
        </is>
      </c>
      <c r="P22" s="20" t="inlineStr">
        <is>
          <t>Acq.</t>
        </is>
      </c>
      <c r="Q22" s="20" t="inlineStr">
        <is>
          <t>Value Add</t>
        </is>
      </c>
      <c r="R22" s="20" t="inlineStr">
        <is>
          <t>Garden Style</t>
        </is>
      </c>
      <c r="S22" s="16" t="n">
        <v>240</v>
      </c>
      <c r="T22" s="16" t="n">
        <v>2002</v>
      </c>
      <c r="U22" s="24" t="n">
        <v>0.90833333</v>
      </c>
      <c r="V22" s="25" t="n">
        <v>30750000</v>
      </c>
      <c r="W22" s="25" t="n">
        <v>26067000</v>
      </c>
      <c r="X22" s="25" t="n">
        <v>4683000</v>
      </c>
      <c r="Y22" s="16" t="n">
        <v>3</v>
      </c>
      <c r="Z22" s="16" t="n">
        <v>300</v>
      </c>
      <c r="AA22" s="32" t="n">
        <v>0.001</v>
      </c>
      <c r="AB22" s="32" t="n"/>
      <c r="AC22" s="33" t="n">
        <v>0.66326665</v>
      </c>
      <c r="AD22" s="28" t="n">
        <v>0.65992405</v>
      </c>
      <c r="AE22" s="28" t="n">
        <v>0.05295368</v>
      </c>
      <c r="AF22" s="28" t="n">
        <v>0.06707771999999999</v>
      </c>
      <c r="AG22" s="32" t="n">
        <v>0.008</v>
      </c>
      <c r="AH22" s="21" t="n"/>
      <c r="AI22" s="21" t="n"/>
      <c r="AJ22" s="29" t="n">
        <v>44497</v>
      </c>
      <c r="AK22" s="20">
        <f>IF($AI$22="","",TODAY()-$AI$22)</f>
        <v/>
      </c>
      <c r="AL22" s="21" t="n"/>
    </row>
    <row r="23" ht="56.25" customHeight="1">
      <c r="A23" s="16" t="inlineStr">
        <is>
          <t>999790</t>
        </is>
      </c>
      <c r="B23" s="17" t="n">
        <v>44901</v>
      </c>
      <c r="C23" s="16" t="inlineStr">
        <is>
          <t>TK</t>
        </is>
      </c>
      <c r="D23" s="16" t="inlineStr">
        <is>
          <t>LP</t>
        </is>
      </c>
      <c r="E23" s="16" t="inlineStr">
        <is>
          <t>DS</t>
        </is>
      </c>
      <c r="F23" s="18" t="inlineStr">
        <is>
          <t>Closed</t>
        </is>
      </c>
      <c r="G23" s="19" t="inlineStr">
        <is>
          <t>Lynwind Apartments</t>
        </is>
      </c>
      <c r="H23" s="20" t="inlineStr">
        <is>
          <t>Davenport</t>
        </is>
      </c>
      <c r="I23" s="20" t="inlineStr">
        <is>
          <t>FL</t>
        </is>
      </c>
      <c r="J23" s="21" t="inlineStr">
        <is>
          <t>33896</t>
        </is>
      </c>
      <c r="K23" s="20" t="inlineStr">
        <is>
          <t>Lakeland-Winter Haven, FL</t>
        </is>
      </c>
      <c r="L23" s="20" t="inlineStr">
        <is>
          <t>The Latigo Group</t>
        </is>
      </c>
      <c r="M23" s="20" t="inlineStr">
        <is>
          <t>Greystar</t>
        </is>
      </c>
      <c r="N23" s="22" t="inlineStr">
        <is>
          <t>Bercut Smith</t>
        </is>
      </c>
      <c r="O23" s="23" t="inlineStr">
        <is>
          <t>Floating</t>
        </is>
      </c>
      <c r="P23" s="20" t="inlineStr">
        <is>
          <t>Refl.</t>
        </is>
      </c>
      <c r="Q23" s="20" t="inlineStr">
        <is>
          <t>Pre-stabilization</t>
        </is>
      </c>
      <c r="R23" s="20" t="inlineStr">
        <is>
          <t>Garden Style</t>
        </is>
      </c>
      <c r="S23" s="16" t="n">
        <v>384</v>
      </c>
      <c r="T23" s="16" t="n">
        <v>2023</v>
      </c>
      <c r="U23" s="24" t="n">
        <v>0</v>
      </c>
      <c r="V23" s="25" t="n">
        <v>81095000</v>
      </c>
      <c r="W23" s="25" t="n">
        <v>67102000</v>
      </c>
      <c r="X23" s="25" t="n">
        <v>13993000</v>
      </c>
      <c r="Y23" s="16" t="n">
        <v>2</v>
      </c>
      <c r="Z23" s="16" t="n">
        <v>425</v>
      </c>
      <c r="AA23" s="32" t="n">
        <v>0.03</v>
      </c>
      <c r="AB23" s="32" t="n"/>
      <c r="AC23" s="33" t="n">
        <v>0.65254499</v>
      </c>
      <c r="AD23" s="28" t="n">
        <v>0.67169169</v>
      </c>
      <c r="AE23" s="28" t="n">
        <v>0.01107415</v>
      </c>
      <c r="AF23" s="28" t="n">
        <v>0.0767584</v>
      </c>
      <c r="AG23" s="32" t="n">
        <v>0.01</v>
      </c>
      <c r="AH23" s="21" t="n"/>
      <c r="AI23" s="21" t="n"/>
      <c r="AJ23" s="29" t="n">
        <v>44991</v>
      </c>
      <c r="AK23" s="20">
        <f>IF($AI$23="","",TODAY()-$AI$23)</f>
        <v/>
      </c>
      <c r="AL23" s="21" t="n"/>
    </row>
    <row r="24" ht="56.25" customHeight="1">
      <c r="A24" s="16" t="inlineStr">
        <is>
          <t>999647</t>
        </is>
      </c>
      <c r="B24" s="17" t="n">
        <v>45216</v>
      </c>
      <c r="C24" s="16" t="inlineStr">
        <is>
          <t>TK</t>
        </is>
      </c>
      <c r="D24" s="16" t="inlineStr">
        <is>
          <t>LP</t>
        </is>
      </c>
      <c r="E24" s="16" t="inlineStr">
        <is>
          <t>DS</t>
        </is>
      </c>
      <c r="F24" s="18" t="inlineStr">
        <is>
          <t>Closed</t>
        </is>
      </c>
      <c r="G24" s="19" t="inlineStr">
        <is>
          <t>Casa Serena</t>
        </is>
      </c>
      <c r="H24" s="20" t="inlineStr">
        <is>
          <t>Fremont</t>
        </is>
      </c>
      <c r="I24" s="20" t="inlineStr">
        <is>
          <t>CA</t>
        </is>
      </c>
      <c r="J24" s="21" t="inlineStr">
        <is>
          <t>94536</t>
        </is>
      </c>
      <c r="K24" s="20" t="inlineStr">
        <is>
          <t>Oakland-Hayward-Berkeley, CA</t>
        </is>
      </c>
      <c r="L24" s="20" t="n"/>
      <c r="M24" s="20" t="inlineStr">
        <is>
          <t>New Standard Equities, Inc.</t>
        </is>
      </c>
      <c r="N24" s="22" t="inlineStr">
        <is>
          <t>Marc Warren</t>
        </is>
      </c>
      <c r="O24" s="23" t="inlineStr">
        <is>
          <t>Floating</t>
        </is>
      </c>
      <c r="P24" s="20" t="inlineStr">
        <is>
          <t>Refl.</t>
        </is>
      </c>
      <c r="Q24" s="20" t="inlineStr">
        <is>
          <t>Value Add</t>
        </is>
      </c>
      <c r="R24" s="20" t="inlineStr">
        <is>
          <t>Garden Style</t>
        </is>
      </c>
      <c r="S24" s="16" t="n">
        <v>170</v>
      </c>
      <c r="T24" s="16" t="n">
        <v>1970</v>
      </c>
      <c r="U24" s="24" t="n">
        <v>0.91764706</v>
      </c>
      <c r="V24" s="25" t="n">
        <v>52510000</v>
      </c>
      <c r="W24" s="25" t="n">
        <v>48497000</v>
      </c>
      <c r="X24" s="25" t="n">
        <v>4013000</v>
      </c>
      <c r="Y24" s="16" t="n">
        <v>2</v>
      </c>
      <c r="Z24" s="16" t="n">
        <v>370</v>
      </c>
      <c r="AA24" s="32" t="n">
        <v>0.035</v>
      </c>
      <c r="AB24" s="32" t="n"/>
      <c r="AC24" s="33" t="n">
        <v>0.91831247</v>
      </c>
      <c r="AD24" s="28" t="n">
        <v>0.72905893</v>
      </c>
      <c r="AE24" s="28" t="n">
        <v>0.05903479</v>
      </c>
      <c r="AF24" s="28" t="n">
        <v>0.07088636</v>
      </c>
      <c r="AG24" s="32" t="n">
        <v>0.01</v>
      </c>
      <c r="AH24" s="21" t="n"/>
      <c r="AI24" s="21" t="n"/>
      <c r="AJ24" s="29" t="n">
        <v>45272</v>
      </c>
      <c r="AK24" s="20">
        <f>IF($AI$24="","",TODAY()-$AI$24)</f>
        <v/>
      </c>
      <c r="AL24" s="21" t="n"/>
    </row>
    <row r="25" ht="56.25" customHeight="1">
      <c r="A25" s="16" t="inlineStr">
        <is>
          <t>999564</t>
        </is>
      </c>
      <c r="B25" s="17" t="n">
        <v>45427</v>
      </c>
      <c r="C25" s="16" t="inlineStr">
        <is>
          <t>TK</t>
        </is>
      </c>
      <c r="D25" s="16" t="inlineStr">
        <is>
          <t>PD</t>
        </is>
      </c>
      <c r="E25" s="16" t="inlineStr">
        <is>
          <t>RD</t>
        </is>
      </c>
      <c r="F25" s="18" t="inlineStr">
        <is>
          <t>Closed</t>
        </is>
      </c>
      <c r="G25" s="19" t="inlineStr">
        <is>
          <t>Rae on Sunset</t>
        </is>
      </c>
      <c r="H25" s="20" t="inlineStr">
        <is>
          <t>Los Angeles</t>
        </is>
      </c>
      <c r="I25" s="20" t="inlineStr">
        <is>
          <t>CA</t>
        </is>
      </c>
      <c r="J25" s="21" t="inlineStr">
        <is>
          <t>90046</t>
        </is>
      </c>
      <c r="K25" s="20" t="inlineStr">
        <is>
          <t>Los Angeles-Long Beach-Glendale, CA</t>
        </is>
      </c>
      <c r="L25" s="20" t="inlineStr">
        <is>
          <t>Greystar</t>
        </is>
      </c>
      <c r="M25" s="20" t="inlineStr">
        <is>
          <t>Greystar</t>
        </is>
      </c>
      <c r="N25" s="22" t="inlineStr">
        <is>
          <t>Charles Halladay</t>
        </is>
      </c>
      <c r="O25" s="23" t="inlineStr">
        <is>
          <t>Floating</t>
        </is>
      </c>
      <c r="P25" s="20" t="inlineStr">
        <is>
          <t>Refl.</t>
        </is>
      </c>
      <c r="Q25" s="20" t="inlineStr">
        <is>
          <t>Pre-stabilization</t>
        </is>
      </c>
      <c r="R25" s="20" t="inlineStr">
        <is>
          <t>Midrise</t>
        </is>
      </c>
      <c r="S25" s="16" t="n">
        <v>200</v>
      </c>
      <c r="T25" s="16" t="n">
        <v>2024</v>
      </c>
      <c r="U25" s="24" t="n">
        <v>0.385</v>
      </c>
      <c r="V25" s="25" t="n">
        <v>100000000</v>
      </c>
      <c r="W25" s="25" t="n">
        <v>84642500</v>
      </c>
      <c r="X25" s="25" t="n">
        <v>15357500</v>
      </c>
      <c r="Y25" s="16" t="n">
        <v>2</v>
      </c>
      <c r="Z25" s="16" t="n">
        <v>275</v>
      </c>
      <c r="AA25" s="32" t="n">
        <v>0.03</v>
      </c>
      <c r="AB25" s="32" t="n"/>
      <c r="AC25" s="33" t="n">
        <v>0.43749583</v>
      </c>
      <c r="AD25" s="28" t="n">
        <v>0.60845734</v>
      </c>
      <c r="AE25" s="28" t="n">
        <v>-0.02065433</v>
      </c>
      <c r="AF25" s="28" t="n">
        <v>0.07102337</v>
      </c>
      <c r="AG25" s="32" t="n">
        <v>0.008</v>
      </c>
      <c r="AH25" s="21" t="n"/>
      <c r="AI25" s="21" t="n"/>
      <c r="AJ25" s="29" t="n">
        <v>45603</v>
      </c>
      <c r="AK25" s="20">
        <f>IF($AI$25="","",TODAY()-$AI$25)</f>
        <v/>
      </c>
      <c r="AL25" s="21" t="n"/>
    </row>
    <row r="26" ht="56.25" customHeight="1">
      <c r="A26" s="16" t="inlineStr">
        <is>
          <t>999664</t>
        </is>
      </c>
      <c r="B26" s="17" t="n">
        <v>45691</v>
      </c>
      <c r="C26" s="16" t="inlineStr">
        <is>
          <t>JT</t>
        </is>
      </c>
      <c r="D26" s="16" t="inlineStr">
        <is>
          <t>MH</t>
        </is>
      </c>
      <c r="E26" s="16" t="inlineStr">
        <is>
          <t>OM</t>
        </is>
      </c>
      <c r="F26" s="18" t="inlineStr">
        <is>
          <t>Closed</t>
        </is>
      </c>
      <c r="G26" s="19" t="inlineStr">
        <is>
          <t>Avilla Springs</t>
        </is>
      </c>
      <c r="H26" s="20" t="inlineStr">
        <is>
          <t>Melissa</t>
        </is>
      </c>
      <c r="I26" s="20" t="inlineStr">
        <is>
          <t>TX</t>
        </is>
      </c>
      <c r="J26" s="21" t="inlineStr">
        <is>
          <t>75454</t>
        </is>
      </c>
      <c r="K26" s="20" t="inlineStr">
        <is>
          <t>Dallas-Plano-Irving, TX</t>
        </is>
      </c>
      <c r="L26" s="20" t="n"/>
      <c r="M26" s="20" t="inlineStr">
        <is>
          <t>Portico</t>
        </is>
      </c>
      <c r="N26" s="22" t="inlineStr">
        <is>
          <t>Evan Linkner</t>
        </is>
      </c>
      <c r="O26" s="23" t="inlineStr">
        <is>
          <t>Floating</t>
        </is>
      </c>
      <c r="P26" s="20" t="inlineStr">
        <is>
          <t>Refl.</t>
        </is>
      </c>
      <c r="Q26" s="20" t="inlineStr">
        <is>
          <t>Pre-stabilization</t>
        </is>
      </c>
      <c r="R26" s="20" t="inlineStr">
        <is>
          <t>Garden Style</t>
        </is>
      </c>
      <c r="S26" s="16" t="n">
        <v>212</v>
      </c>
      <c r="T26" s="16" t="n">
        <v>2023</v>
      </c>
      <c r="U26" s="24" t="n">
        <v>0.34433962</v>
      </c>
      <c r="V26" s="25" t="n">
        <v>42040000</v>
      </c>
      <c r="W26" s="25" t="n">
        <v>37236167.04</v>
      </c>
      <c r="X26" s="25" t="n">
        <v>4803832.96</v>
      </c>
      <c r="Y26" s="16" t="n">
        <v>2</v>
      </c>
      <c r="Z26" s="16" t="n">
        <v>425</v>
      </c>
      <c r="AA26" s="32" t="n">
        <v>0.035</v>
      </c>
      <c r="AB26" s="32" t="n"/>
      <c r="AC26" s="33" t="n">
        <v>0.64722439</v>
      </c>
      <c r="AD26" s="28" t="n">
        <v>0.65556632</v>
      </c>
      <c r="AE26" s="28" t="n">
        <v>-0.01828681</v>
      </c>
      <c r="AF26" s="28" t="n">
        <v>0.0756944</v>
      </c>
      <c r="AG26" s="32" t="n">
        <v>0.01</v>
      </c>
      <c r="AH26" s="21" t="n"/>
      <c r="AI26" s="21" t="n"/>
      <c r="AJ26" s="29" t="n">
        <v>45169</v>
      </c>
      <c r="AK26" s="20">
        <f>IF($AI$26="","",TODAY()-$AI$26)</f>
        <v/>
      </c>
      <c r="AL26" s="21" t="n"/>
    </row>
    <row r="27" ht="56.25" customHeight="1">
      <c r="A27" s="16" t="inlineStr">
        <is>
          <t>999466</t>
        </is>
      </c>
      <c r="B27" s="17" t="n">
        <v>45798</v>
      </c>
      <c r="C27" s="16" t="inlineStr">
        <is>
          <t>TK</t>
        </is>
      </c>
      <c r="D27" s="16" t="inlineStr">
        <is>
          <t>CL</t>
        </is>
      </c>
      <c r="E27" s="16" t="inlineStr">
        <is>
          <t>RD</t>
        </is>
      </c>
      <c r="F27" s="18" t="inlineStr">
        <is>
          <t>Closed</t>
        </is>
      </c>
      <c r="G27" s="19" t="inlineStr">
        <is>
          <t>Nine Two Six West</t>
        </is>
      </c>
      <c r="H27" s="20" t="inlineStr">
        <is>
          <t>Augusta</t>
        </is>
      </c>
      <c r="I27" s="20" t="inlineStr">
        <is>
          <t>GA</t>
        </is>
      </c>
      <c r="J27" s="21" t="inlineStr">
        <is>
          <t>30907</t>
        </is>
      </c>
      <c r="K27" s="20" t="inlineStr">
        <is>
          <t>Augusta-Richmond County, GA-SC</t>
        </is>
      </c>
      <c r="L27" s="20" t="n"/>
      <c r="M27" s="20" t="inlineStr">
        <is>
          <t>Pegasus Residential</t>
        </is>
      </c>
      <c r="N27" s="22" t="inlineStr">
        <is>
          <t>Brittany Burckhard</t>
        </is>
      </c>
      <c r="O27" s="23" t="inlineStr">
        <is>
          <t>Floating</t>
        </is>
      </c>
      <c r="P27" s="20" t="inlineStr">
        <is>
          <t>Refl.</t>
        </is>
      </c>
      <c r="Q27" s="20" t="inlineStr">
        <is>
          <t>Pre-stabilization</t>
        </is>
      </c>
      <c r="R27" s="20" t="inlineStr">
        <is>
          <t>Garden Style</t>
        </is>
      </c>
      <c r="S27" s="16" t="n">
        <v>280</v>
      </c>
      <c r="T27" s="16" t="n">
        <v>1986</v>
      </c>
      <c r="U27" s="24" t="n">
        <v>0.88571429</v>
      </c>
      <c r="V27" s="25" t="n">
        <v>26500000</v>
      </c>
      <c r="W27" s="25" t="n">
        <v>26500000</v>
      </c>
      <c r="X27" s="25" t="n">
        <v>0</v>
      </c>
      <c r="Y27" s="16" t="n">
        <v>2</v>
      </c>
      <c r="Z27" s="16" t="n">
        <v>260</v>
      </c>
      <c r="AA27" s="32" t="n">
        <v>0.025</v>
      </c>
      <c r="AB27" s="32" t="n"/>
      <c r="AC27" s="33" t="n">
        <v>1</v>
      </c>
      <c r="AD27" s="28" t="n">
        <v>0.69010417</v>
      </c>
      <c r="AE27" s="28" t="n">
        <v>0.07162534</v>
      </c>
      <c r="AF27" s="28" t="n">
        <v>0.07719397</v>
      </c>
      <c r="AG27" s="32" t="n">
        <v>0.01</v>
      </c>
      <c r="AH27" s="21" t="n"/>
      <c r="AI27" s="21" t="n"/>
      <c r="AJ27" s="29" t="n">
        <v>45929</v>
      </c>
      <c r="AK27" s="20">
        <f>IF($AI$27="","",TODAY()-$AI$27)</f>
        <v/>
      </c>
      <c r="AL27" s="21" t="n"/>
    </row>
    <row r="28" ht="56.25" customHeight="1">
      <c r="A28" s="16" t="inlineStr">
        <is>
          <t>573689</t>
        </is>
      </c>
      <c r="B28" s="17" t="n">
        <v>45853</v>
      </c>
      <c r="C28" s="16" t="inlineStr">
        <is>
          <t>TK</t>
        </is>
      </c>
      <c r="D28" s="16" t="inlineStr">
        <is>
          <t>CL</t>
        </is>
      </c>
      <c r="E28" s="16" t="inlineStr">
        <is>
          <t>RD</t>
        </is>
      </c>
      <c r="F28" s="18" t="inlineStr">
        <is>
          <t>Closed</t>
        </is>
      </c>
      <c r="G28" s="19" t="inlineStr">
        <is>
          <t>Crossings at Raritan Station</t>
        </is>
      </c>
      <c r="H28" s="20" t="inlineStr">
        <is>
          <t>Raritan</t>
        </is>
      </c>
      <c r="I28" s="20" t="inlineStr">
        <is>
          <t>NJ</t>
        </is>
      </c>
      <c r="J28" s="21" t="inlineStr">
        <is>
          <t>8869</t>
        </is>
      </c>
      <c r="K28" s="20" t="inlineStr">
        <is>
          <t>Newark, NJ-PA</t>
        </is>
      </c>
      <c r="L28" s="20" t="inlineStr">
        <is>
          <t>Madison Realty Capital</t>
        </is>
      </c>
      <c r="M28" s="20" t="n"/>
      <c r="N28" s="22" t="inlineStr">
        <is>
          <t>Samir Tejpaul</t>
        </is>
      </c>
      <c r="O28" s="23" t="inlineStr">
        <is>
          <t>Floating</t>
        </is>
      </c>
      <c r="P28" s="20" t="inlineStr">
        <is>
          <t>Refl.</t>
        </is>
      </c>
      <c r="Q28" s="20" t="inlineStr">
        <is>
          <t>Pre-stabilization</t>
        </is>
      </c>
      <c r="R28" s="20" t="inlineStr">
        <is>
          <t>Midrise</t>
        </is>
      </c>
      <c r="S28" s="16" t="n">
        <v>276</v>
      </c>
      <c r="T28" s="16" t="n">
        <v>2020</v>
      </c>
      <c r="U28" s="24" t="n">
        <v>0.93115942</v>
      </c>
      <c r="V28" s="25" t="n">
        <v>76000000</v>
      </c>
      <c r="W28" s="25" t="n">
        <v>76000000</v>
      </c>
      <c r="X28" s="25" t="n">
        <v>0</v>
      </c>
      <c r="Y28" s="16" t="n">
        <v>2</v>
      </c>
      <c r="Z28" s="16" t="n">
        <v>245</v>
      </c>
      <c r="AA28" s="32" t="n">
        <v>0.025</v>
      </c>
      <c r="AB28" s="32" t="n"/>
      <c r="AC28" s="33" t="n">
        <v>0.84467908</v>
      </c>
      <c r="AD28" s="28" t="n">
        <v>0.7037037</v>
      </c>
      <c r="AE28" s="28" t="n">
        <v>0.0686267</v>
      </c>
      <c r="AF28" s="28" t="n">
        <v>0.07050940999999999</v>
      </c>
      <c r="AG28" s="32" t="n">
        <v>0.007</v>
      </c>
      <c r="AH28" s="21" t="n"/>
      <c r="AI28" s="21" t="n"/>
      <c r="AJ28" s="29" t="n">
        <v>45974</v>
      </c>
      <c r="AK28" s="20">
        <f>IF($AI$28="","",TODAY()-$AI$28)</f>
        <v/>
      </c>
      <c r="AL28" s="21" t="n"/>
    </row>
    <row r="29" ht="56.25" customHeight="1">
      <c r="A29" s="16" t="inlineStr">
        <is>
          <t>100082</t>
        </is>
      </c>
      <c r="B29" s="17" t="n">
        <v>45930</v>
      </c>
      <c r="C29" s="16" t="inlineStr">
        <is>
          <t>TK</t>
        </is>
      </c>
      <c r="D29" s="16" t="inlineStr">
        <is>
          <t>CL</t>
        </is>
      </c>
      <c r="E29" s="16" t="inlineStr">
        <is>
          <t>RD</t>
        </is>
      </c>
      <c r="F29" s="18" t="inlineStr">
        <is>
          <t>Closed</t>
        </is>
      </c>
      <c r="G29" s="19" t="inlineStr">
        <is>
          <t>Princeton Gardens</t>
        </is>
      </c>
      <c r="H29" s="20" t="inlineStr">
        <is>
          <t>Princeton</t>
        </is>
      </c>
      <c r="I29" s="20" t="inlineStr">
        <is>
          <t>NJ</t>
        </is>
      </c>
      <c r="J29" s="21" t="inlineStr">
        <is>
          <t>8540</t>
        </is>
      </c>
      <c r="K29" s="20" t="inlineStr">
        <is>
          <t>Trenton, NJ</t>
        </is>
      </c>
      <c r="L29" s="20" t="n"/>
      <c r="M29" s="20" t="inlineStr">
        <is>
          <t>Ventus Capital</t>
        </is>
      </c>
      <c r="N29" s="22" t="inlineStr">
        <is>
          <t>Jason Gaccione</t>
        </is>
      </c>
      <c r="O29" s="30" t="inlineStr">
        <is>
          <t>FIXED</t>
        </is>
      </c>
      <c r="P29" s="20" t="inlineStr">
        <is>
          <t>Refl.</t>
        </is>
      </c>
      <c r="Q29" s="20" t="inlineStr">
        <is>
          <t>44430000</t>
        </is>
      </c>
      <c r="R29" s="20" t="inlineStr">
        <is>
          <t>Garden Style</t>
        </is>
      </c>
      <c r="S29" s="16" t="n">
        <v>160</v>
      </c>
      <c r="T29" s="16" t="n">
        <v>1977</v>
      </c>
      <c r="U29" s="24" t="n">
        <v>0.96875</v>
      </c>
      <c r="V29" s="25" t="n">
        <v>41250000</v>
      </c>
      <c r="W29" s="25" t="n">
        <v>41250000</v>
      </c>
      <c r="X29" s="25" t="n">
        <v>0</v>
      </c>
      <c r="Y29" s="16" t="n">
        <v>5</v>
      </c>
      <c r="Z29" s="16" t="n">
        <v>200</v>
      </c>
      <c r="AA29" s="32" t="n">
        <v>0.037</v>
      </c>
      <c r="AB29" s="32" t="n"/>
      <c r="AC29" s="33" t="n">
        <v>1.00191061</v>
      </c>
      <c r="AD29" s="28" t="n">
        <v>0.69620253</v>
      </c>
      <c r="AE29" s="28" t="n">
        <v>0.07565627</v>
      </c>
      <c r="AF29" s="28" t="n">
        <v>0.06960274</v>
      </c>
      <c r="AG29" s="32" t="n">
        <v>0</v>
      </c>
      <c r="AH29" s="21" t="n"/>
      <c r="AI29" s="21" t="n"/>
      <c r="AJ29" s="29" t="n">
        <v>46008</v>
      </c>
      <c r="AK29" s="20">
        <f>IF($AI$29="","",TODAY()-$AI$29)</f>
        <v/>
      </c>
      <c r="AL29" s="21" t="n"/>
    </row>
    <row r="30" ht="56.25" customHeight="1">
      <c r="A30" s="16" t="inlineStr">
        <is>
          <t>1780411239</t>
        </is>
      </c>
      <c r="B30" s="17" t="n">
        <v>46175</v>
      </c>
      <c r="C30" s="16" t="inlineStr">
        <is>
          <t>BW</t>
        </is>
      </c>
      <c r="D30" s="16" t="inlineStr">
        <is>
          <t>DS</t>
        </is>
      </c>
      <c r="E30" s="16" t="inlineStr">
        <is>
          <t>JK</t>
        </is>
      </c>
      <c r="F30" s="18" t="inlineStr">
        <is>
          <t>Dead</t>
        </is>
      </c>
      <c r="G30" s="19" t="inlineStr">
        <is>
          <t>Coppia</t>
        </is>
      </c>
      <c r="H30" s="20" t="inlineStr">
        <is>
          <t>Chicago</t>
        </is>
      </c>
      <c r="I30" s="20" t="inlineStr">
        <is>
          <t>IL</t>
        </is>
      </c>
      <c r="J30" s="21" t="inlineStr">
        <is>
          <t>60607</t>
        </is>
      </c>
      <c r="K30" s="20" t="inlineStr">
        <is>
          <t>Chicago-Naperville-Arlington Heights, IL</t>
        </is>
      </c>
      <c r="L30" s="20" t="inlineStr">
        <is>
          <t>The Pizzuti Companies</t>
        </is>
      </c>
      <c r="M30" s="20" t="inlineStr">
        <is>
          <t>TBD</t>
        </is>
      </c>
      <c r="N30" s="22" t="inlineStr">
        <is>
          <t>Dawson Dewar</t>
        </is>
      </c>
      <c r="O30" s="23" t="inlineStr">
        <is>
          <t>Floating</t>
        </is>
      </c>
      <c r="P30" s="20" t="inlineStr">
        <is>
          <t>Refl.</t>
        </is>
      </c>
      <c r="Q30" s="20" t="inlineStr">
        <is>
          <t>Timing</t>
        </is>
      </c>
      <c r="R30" s="20" t="inlineStr">
        <is>
          <t>High Rise</t>
        </is>
      </c>
      <c r="S30" s="16" t="n">
        <v>298</v>
      </c>
      <c r="T30" s="16" t="n">
        <v>2024</v>
      </c>
      <c r="U30" s="24" t="n"/>
      <c r="V30" s="25" t="n">
        <v>85000000</v>
      </c>
      <c r="W30" s="25" t="n">
        <v>85000000</v>
      </c>
      <c r="X30" s="25" t="n">
        <v>0</v>
      </c>
      <c r="Y30" s="16" t="n">
        <v>2</v>
      </c>
      <c r="Z30" s="16" t="n">
        <v>260</v>
      </c>
      <c r="AA30" s="32" t="n">
        <v>0.025</v>
      </c>
      <c r="AB30" s="32" t="n"/>
      <c r="AC30" s="33" t="n">
        <v>1.05022831</v>
      </c>
      <c r="AD30" s="28" t="n">
        <v>0.76416274</v>
      </c>
      <c r="AE30" s="28" t="n">
        <v>0.06133726</v>
      </c>
      <c r="AF30" s="28" t="n">
        <v>0.06993794</v>
      </c>
      <c r="AG30" s="32" t="n">
        <v>0.01</v>
      </c>
      <c r="AH30" s="21" t="n"/>
      <c r="AI30" s="21" t="n"/>
      <c r="AJ30" s="21" t="n"/>
      <c r="AK30" s="20">
        <f>IF($AI$30="","",TODAY()-$AI$30)</f>
        <v/>
      </c>
      <c r="AL30" s="21" t="n"/>
    </row>
    <row r="31" ht="56.25" customHeight="1">
      <c r="A31" s="16" t="inlineStr">
        <is>
          <t>1780931374</t>
        </is>
      </c>
      <c r="B31" s="17" t="n">
        <v>46181</v>
      </c>
      <c r="C31" s="16" t="inlineStr">
        <is>
          <t>BW</t>
        </is>
      </c>
      <c r="D31" s="16" t="inlineStr">
        <is>
          <t>DS</t>
        </is>
      </c>
      <c r="E31" s="16" t="inlineStr">
        <is>
          <t>FA</t>
        </is>
      </c>
      <c r="F31" s="18" t="inlineStr">
        <is>
          <t>Dead</t>
        </is>
      </c>
      <c r="G31" s="19" t="inlineStr">
        <is>
          <t>Carraway Village</t>
        </is>
      </c>
      <c r="H31" s="20" t="inlineStr">
        <is>
          <t>Chapel Hill</t>
        </is>
      </c>
      <c r="I31" s="20" t="inlineStr">
        <is>
          <t>NC</t>
        </is>
      </c>
      <c r="J31" s="21" t="inlineStr">
        <is>
          <t>27516</t>
        </is>
      </c>
      <c r="K31" s="20" t="inlineStr">
        <is>
          <t>Durham-Chapel Hill, NC</t>
        </is>
      </c>
      <c r="L31" s="20" t="inlineStr">
        <is>
          <t>Northwood Real Estate Partners</t>
        </is>
      </c>
      <c r="M31" s="20" t="inlineStr">
        <is>
          <t>Northwood Ravin</t>
        </is>
      </c>
      <c r="N31" s="22" t="inlineStr">
        <is>
          <t>Nate Sittema</t>
        </is>
      </c>
      <c r="O31" s="23" t="inlineStr">
        <is>
          <t>Floating</t>
        </is>
      </c>
      <c r="P31" s="20" t="inlineStr">
        <is>
          <t>Refl.</t>
        </is>
      </c>
      <c r="Q31" s="20" t="inlineStr">
        <is>
          <t>Timing</t>
        </is>
      </c>
      <c r="R31" s="20" t="inlineStr">
        <is>
          <t>High Rise</t>
        </is>
      </c>
      <c r="S31" s="16" t="n">
        <v>610</v>
      </c>
      <c r="T31" s="16" t="n"/>
      <c r="U31" s="24" t="n"/>
      <c r="V31" s="25" t="n">
        <v>136000000</v>
      </c>
      <c r="W31" s="25" t="n">
        <v>136000000</v>
      </c>
      <c r="X31" s="25" t="n">
        <v>0</v>
      </c>
      <c r="Y31" s="16" t="n">
        <v>2</v>
      </c>
      <c r="Z31" s="16" t="n">
        <v>245</v>
      </c>
      <c r="AA31" s="32" t="n">
        <v>0.025</v>
      </c>
      <c r="AB31" s="32" t="n"/>
      <c r="AC31" s="33" t="n">
        <v>0.87056548</v>
      </c>
      <c r="AD31" s="28" t="n">
        <v>0.75833991</v>
      </c>
      <c r="AE31" s="28" t="n">
        <v>0.06977812</v>
      </c>
      <c r="AF31" s="28" t="n">
        <v>0.07129679999999999</v>
      </c>
      <c r="AG31" s="32" t="n">
        <v>0.01</v>
      </c>
      <c r="AH31" s="21" t="n"/>
      <c r="AI31" s="21" t="n"/>
      <c r="AJ31" s="21" t="n"/>
      <c r="AK31" s="20">
        <f>IF($AI$31="","",TODAY()-$AI$31)</f>
        <v/>
      </c>
      <c r="AL31" s="21" t="n"/>
    </row>
    <row r="32" ht="56.25" customHeight="1">
      <c r="A32" s="16" t="inlineStr">
        <is>
          <t>1781090410</t>
        </is>
      </c>
      <c r="B32" s="17" t="n">
        <v>46183</v>
      </c>
      <c r="C32" s="16" t="inlineStr">
        <is>
          <t>BW</t>
        </is>
      </c>
      <c r="D32" s="16" t="inlineStr">
        <is>
          <t>DS</t>
        </is>
      </c>
      <c r="E32" s="16" t="inlineStr">
        <is>
          <t>FA</t>
        </is>
      </c>
      <c r="F32" s="18" t="inlineStr">
        <is>
          <t>Dead</t>
        </is>
      </c>
      <c r="G32" s="19" t="inlineStr">
        <is>
          <t>The Irwin</t>
        </is>
      </c>
      <c r="H32" s="20" t="inlineStr">
        <is>
          <t>Madison</t>
        </is>
      </c>
      <c r="I32" s="20" t="inlineStr">
        <is>
          <t>WI</t>
        </is>
      </c>
      <c r="J32" s="21" t="inlineStr">
        <is>
          <t>53703</t>
        </is>
      </c>
      <c r="K32" s="20" t="inlineStr">
        <is>
          <t>Madison, WI</t>
        </is>
      </c>
      <c r="L32" s="20" t="n"/>
      <c r="M32" s="20" t="inlineStr">
        <is>
          <t>Urban Land Interests</t>
        </is>
      </c>
      <c r="N32" s="22" t="inlineStr">
        <is>
          <t>Jim Cope</t>
        </is>
      </c>
      <c r="O32" s="23" t="inlineStr">
        <is>
          <t>Floating</t>
        </is>
      </c>
      <c r="P32" s="20" t="inlineStr">
        <is>
          <t>Refl.</t>
        </is>
      </c>
      <c r="Q32" s="20" t="inlineStr">
        <is>
          <t>Pre-stabilization</t>
        </is>
      </c>
      <c r="R32" s="20" t="inlineStr">
        <is>
          <t>Midrise</t>
        </is>
      </c>
      <c r="S32" s="16" t="n">
        <v>188</v>
      </c>
      <c r="T32" s="16" t="n">
        <v>2025</v>
      </c>
      <c r="U32" s="24" t="n"/>
      <c r="V32" s="25" t="n">
        <v>42000000</v>
      </c>
      <c r="W32" s="25" t="n">
        <v>42000000</v>
      </c>
      <c r="X32" s="25" t="n">
        <v>0</v>
      </c>
      <c r="Y32" s="16" t="n">
        <v>2</v>
      </c>
      <c r="Z32" s="16" t="n">
        <v>260</v>
      </c>
      <c r="AA32" s="32" t="n">
        <v>0.025</v>
      </c>
      <c r="AB32" s="32" t="n"/>
      <c r="AC32" s="33" t="n">
        <v>0.74451252</v>
      </c>
      <c r="AD32" s="28" t="n">
        <v>0.77531868</v>
      </c>
      <c r="AE32" s="28" t="n">
        <v>0.03993572</v>
      </c>
      <c r="AF32" s="28" t="n">
        <v>0.07245979</v>
      </c>
      <c r="AG32" s="32" t="n">
        <v>0.01</v>
      </c>
      <c r="AH32" s="21" t="n"/>
      <c r="AI32" s="21" t="n"/>
      <c r="AJ32" s="21" t="n"/>
      <c r="AK32" s="20">
        <f>IF($AI$32="","",TODAY()-$AI$32)</f>
        <v/>
      </c>
      <c r="AL32" s="21" t="n"/>
    </row>
    <row r="33" ht="56.25" customHeight="1">
      <c r="A33" s="16" t="inlineStr">
        <is>
          <t>1781704324</t>
        </is>
      </c>
      <c r="B33" s="17" t="n">
        <v>46190</v>
      </c>
      <c r="C33" s="16" t="inlineStr">
        <is>
          <t>BW</t>
        </is>
      </c>
      <c r="D33" s="16" t="inlineStr">
        <is>
          <t>DS</t>
        </is>
      </c>
      <c r="E33" s="16" t="inlineStr">
        <is>
          <t>FA</t>
        </is>
      </c>
      <c r="F33" s="18" t="inlineStr">
        <is>
          <t>Dead</t>
        </is>
      </c>
      <c r="G33" s="19" t="inlineStr">
        <is>
          <t>HCCG Carolinas and Georgia</t>
        </is>
      </c>
      <c r="H33" s="20" t="inlineStr">
        <is>
          <t>Various</t>
        </is>
      </c>
      <c r="I33" s="20" t="n"/>
      <c r="J33" s="21" t="inlineStr">
        <is>
          <t>Various</t>
        </is>
      </c>
      <c r="K33" s="20" t="n"/>
      <c r="L33" s="20" t="inlineStr">
        <is>
          <t>Cerberus Capital Management</t>
        </is>
      </c>
      <c r="M33" s="20" t="inlineStr">
        <is>
          <t>TBD</t>
        </is>
      </c>
      <c r="N33" s="22" t="inlineStr">
        <is>
          <t>Sam Rector</t>
        </is>
      </c>
      <c r="O33" s="23" t="inlineStr">
        <is>
          <t>Floating</t>
        </is>
      </c>
      <c r="P33" s="20" t="inlineStr">
        <is>
          <t>Acq.</t>
        </is>
      </c>
      <c r="Q33" s="20" t="inlineStr">
        <is>
          <t>Value Add</t>
        </is>
      </c>
      <c r="R33" s="20" t="inlineStr">
        <is>
          <t>Manufactured Housing</t>
        </is>
      </c>
      <c r="S33" s="16" t="n">
        <v>694</v>
      </c>
      <c r="T33" s="16" t="n"/>
      <c r="U33" s="24" t="n"/>
      <c r="V33" s="25" t="n">
        <v>59000000</v>
      </c>
      <c r="W33" s="25" t="n">
        <v>45814000</v>
      </c>
      <c r="X33" s="25" t="n">
        <v>13186000</v>
      </c>
      <c r="Y33" s="16" t="n">
        <v>2</v>
      </c>
      <c r="Z33" s="16" t="n">
        <v>260</v>
      </c>
      <c r="AA33" s="32" t="n">
        <v>0.025</v>
      </c>
      <c r="AB33" s="32" t="n"/>
      <c r="AC33" s="33" t="n">
        <v>0.59391488</v>
      </c>
      <c r="AD33" s="28" t="n">
        <v>0.63719054</v>
      </c>
      <c r="AE33" s="28" t="n">
        <v>0.04601731</v>
      </c>
      <c r="AF33" s="28" t="n">
        <v>0.07053269</v>
      </c>
      <c r="AG33" s="32" t="n">
        <v>0.01</v>
      </c>
      <c r="AH33" s="21" t="n"/>
      <c r="AI33" s="21" t="n"/>
      <c r="AJ33" s="21" t="n"/>
      <c r="AK33" s="20">
        <f>IF($AI$33="","",TODAY()-$AI$33)</f>
        <v/>
      </c>
      <c r="AL33" s="21" t="n"/>
    </row>
    <row r="34" ht="56.25" customHeight="1">
      <c r="A34" s="16" t="inlineStr">
        <is>
          <t>1782138292</t>
        </is>
      </c>
      <c r="B34" s="17" t="n">
        <v>46195</v>
      </c>
      <c r="C34" s="16" t="inlineStr">
        <is>
          <t>BW</t>
        </is>
      </c>
      <c r="D34" s="16" t="inlineStr">
        <is>
          <t>DS</t>
        </is>
      </c>
      <c r="E34" s="16" t="inlineStr">
        <is>
          <t>JK</t>
        </is>
      </c>
      <c r="F34" s="18" t="inlineStr">
        <is>
          <t>Dead</t>
        </is>
      </c>
      <c r="G34" s="19" t="inlineStr">
        <is>
          <t>343 Himrod Street</t>
        </is>
      </c>
      <c r="H34" s="20" t="inlineStr">
        <is>
          <t>Brooklyn</t>
        </is>
      </c>
      <c r="I34" s="20" t="inlineStr">
        <is>
          <t>NY</t>
        </is>
      </c>
      <c r="J34" s="21" t="inlineStr">
        <is>
          <t>11237</t>
        </is>
      </c>
      <c r="K34" s="20" t="inlineStr">
        <is>
          <t>New York-Jersey City-White Plains, NY-NJ</t>
        </is>
      </c>
      <c r="L34" s="20" t="inlineStr">
        <is>
          <t>LC Management</t>
        </is>
      </c>
      <c r="M34" s="20" t="inlineStr">
        <is>
          <t>TBD</t>
        </is>
      </c>
      <c r="N34" s="22" t="inlineStr">
        <is>
          <t>Morris Betesh</t>
        </is>
      </c>
      <c r="O34" s="30" t="inlineStr">
        <is>
          <t>FIXED</t>
        </is>
      </c>
      <c r="P34" s="20" t="inlineStr">
        <is>
          <t>Refl.</t>
        </is>
      </c>
      <c r="Q34" s="20" t="inlineStr">
        <is>
          <t>34870000</t>
        </is>
      </c>
      <c r="R34" s="20" t="inlineStr">
        <is>
          <t>High Rise</t>
        </is>
      </c>
      <c r="S34" s="16" t="n">
        <v>75</v>
      </c>
      <c r="T34" s="16" t="n">
        <v>2026</v>
      </c>
      <c r="U34" s="24" t="n"/>
      <c r="V34" s="25" t="n">
        <v>32500000</v>
      </c>
      <c r="W34" s="25" t="n">
        <v>32500000</v>
      </c>
      <c r="X34" s="25" t="n">
        <v>0</v>
      </c>
      <c r="Y34" s="16" t="n">
        <v>5</v>
      </c>
      <c r="Z34" s="16" t="n">
        <v>205</v>
      </c>
      <c r="AA34" s="32" t="n">
        <v>0.042</v>
      </c>
      <c r="AB34" s="32" t="n"/>
      <c r="AC34" s="33" t="n">
        <v>0.94586729</v>
      </c>
      <c r="AD34" s="28" t="n">
        <v>0.69892473</v>
      </c>
      <c r="AE34" s="28" t="n">
        <v>0.07316635</v>
      </c>
      <c r="AF34" s="28" t="n">
        <v>0.07298138</v>
      </c>
      <c r="AG34" s="32" t="n">
        <v>0</v>
      </c>
      <c r="AH34" s="21" t="n"/>
      <c r="AI34" s="21" t="n"/>
      <c r="AJ34" s="21" t="n"/>
      <c r="AK34" s="20">
        <f>IF($AI$34="","",TODAY()-$AI$34)</f>
        <v/>
      </c>
      <c r="AL34" s="21" t="n"/>
    </row>
    <row r="35" ht="56.25" customHeight="1">
      <c r="A35" s="16" t="inlineStr">
        <is>
          <t>1782295808</t>
        </is>
      </c>
      <c r="B35" s="17" t="n">
        <v>46196</v>
      </c>
      <c r="C35" s="16" t="inlineStr">
        <is>
          <t>BW</t>
        </is>
      </c>
      <c r="D35" s="16" t="inlineStr">
        <is>
          <t>DS</t>
        </is>
      </c>
      <c r="E35" s="16" t="inlineStr">
        <is>
          <t>FA</t>
        </is>
      </c>
      <c r="F35" s="18" t="inlineStr">
        <is>
          <t>Dead</t>
        </is>
      </c>
      <c r="G35" s="19" t="inlineStr">
        <is>
          <t>145 Henry Street &amp; 15-19 Wyckoff Street</t>
        </is>
      </c>
      <c r="H35" s="20" t="inlineStr">
        <is>
          <t>Brooklyn</t>
        </is>
      </c>
      <c r="I35" s="20" t="inlineStr">
        <is>
          <t>NY</t>
        </is>
      </c>
      <c r="J35" s="21" t="inlineStr">
        <is>
          <t>11201</t>
        </is>
      </c>
      <c r="K35" s="20" t="inlineStr">
        <is>
          <t>New York-Jersey City-White Plains, NY-NJ</t>
        </is>
      </c>
      <c r="L35" s="20" t="inlineStr">
        <is>
          <t>Witnick Real Estate Partners</t>
        </is>
      </c>
      <c r="M35" s="20" t="inlineStr">
        <is>
          <t>TBD</t>
        </is>
      </c>
      <c r="N35" s="22" t="inlineStr">
        <is>
          <t>Shamir Seidman</t>
        </is>
      </c>
      <c r="O35" s="30" t="inlineStr">
        <is>
          <t>FIXED</t>
        </is>
      </c>
      <c r="P35" s="20" t="inlineStr">
        <is>
          <t>Refl.</t>
        </is>
      </c>
      <c r="Q35" s="20" t="inlineStr">
        <is>
          <t>Timing</t>
        </is>
      </c>
      <c r="R35" s="20" t="inlineStr">
        <is>
          <t>Midrise</t>
        </is>
      </c>
      <c r="S35" s="16" t="n">
        <v>81</v>
      </c>
      <c r="T35" s="16" t="n"/>
      <c r="U35" s="24" t="n"/>
      <c r="V35" s="25" t="n">
        <v>41000000</v>
      </c>
      <c r="W35" s="25" t="n">
        <v>41000000</v>
      </c>
      <c r="X35" s="25" t="n">
        <v>0</v>
      </c>
      <c r="Y35" s="16" t="n">
        <v>5</v>
      </c>
      <c r="Z35" s="16" t="n">
        <v>200</v>
      </c>
      <c r="AA35" s="32" t="n">
        <v>0.042</v>
      </c>
      <c r="AB35" s="32" t="n"/>
      <c r="AC35" s="33" t="n">
        <v>1</v>
      </c>
      <c r="AD35" s="28" t="n">
        <v>0</v>
      </c>
      <c r="AE35" s="28" t="n">
        <v>0.07458985999999999</v>
      </c>
      <c r="AF35" s="28" t="n">
        <v>0.06776184</v>
      </c>
      <c r="AG35" s="32" t="n">
        <v>0</v>
      </c>
      <c r="AH35" s="21" t="n"/>
      <c r="AI35" s="21" t="n"/>
      <c r="AJ35" s="21" t="n"/>
      <c r="AK35" s="20">
        <f>IF($AI$35="","",TODAY()-$AI$35)</f>
        <v/>
      </c>
      <c r="AL35" s="21" t="n"/>
    </row>
    <row r="36" ht="56.25" customHeight="1">
      <c r="A36" s="16" t="inlineStr">
        <is>
          <t>1782482789</t>
        </is>
      </c>
      <c r="B36" s="17" t="n">
        <v>46199</v>
      </c>
      <c r="C36" s="16" t="inlineStr">
        <is>
          <t>JG</t>
        </is>
      </c>
      <c r="D36" s="16" t="inlineStr">
        <is>
          <t>OR</t>
        </is>
      </c>
      <c r="E36" s="16" t="inlineStr">
        <is>
          <t>MM</t>
        </is>
      </c>
      <c r="F36" s="18" t="inlineStr">
        <is>
          <t>Dead</t>
        </is>
      </c>
      <c r="G36" s="19" t="inlineStr">
        <is>
          <t>Axio at Carillon</t>
        </is>
      </c>
      <c r="H36" s="20" t="inlineStr">
        <is>
          <t>St. Petersburg</t>
        </is>
      </c>
      <c r="I36" s="20" t="inlineStr">
        <is>
          <t>FL</t>
        </is>
      </c>
      <c r="J36" s="21" t="inlineStr">
        <is>
          <t>33716</t>
        </is>
      </c>
      <c r="K36" s="20" t="inlineStr">
        <is>
          <t>Tampa-St. Petersburg-Clearwater, FL</t>
        </is>
      </c>
      <c r="L36" s="20" t="n"/>
      <c r="M36" s="20" t="inlineStr">
        <is>
          <t>TBD</t>
        </is>
      </c>
      <c r="N36" s="22" t="inlineStr">
        <is>
          <t>Andrew Wilson</t>
        </is>
      </c>
      <c r="O36" s="23" t="inlineStr">
        <is>
          <t>Floating</t>
        </is>
      </c>
      <c r="P36" s="20" t="inlineStr">
        <is>
          <t>Acq.</t>
        </is>
      </c>
      <c r="Q36" s="20" t="inlineStr">
        <is>
          <t>Value Add</t>
        </is>
      </c>
      <c r="R36" s="20" t="inlineStr">
        <is>
          <t>Midrise</t>
        </is>
      </c>
      <c r="S36" s="16" t="n">
        <v>298</v>
      </c>
      <c r="T36" s="16" t="n">
        <v>2021</v>
      </c>
      <c r="U36" s="24" t="n"/>
      <c r="V36" s="25" t="n">
        <v>59000000</v>
      </c>
      <c r="W36" s="25" t="n">
        <v>58150000</v>
      </c>
      <c r="X36" s="25" t="n">
        <v>850000</v>
      </c>
      <c r="Y36" s="16" t="n">
        <v>2</v>
      </c>
      <c r="Z36" s="16" t="n">
        <v>250</v>
      </c>
      <c r="AA36" s="32" t="n">
        <v>0.03</v>
      </c>
      <c r="AB36" s="32" t="n"/>
      <c r="AC36" s="33" t="n">
        <v>0.64254144</v>
      </c>
      <c r="AD36" s="28" t="n">
        <v>0.65706215</v>
      </c>
      <c r="AE36" s="28" t="n">
        <v>0.06984931</v>
      </c>
      <c r="AF36" s="28" t="n">
        <v>0.07116285999999999</v>
      </c>
      <c r="AG36" s="32" t="n">
        <v>0.01</v>
      </c>
      <c r="AH36" s="21" t="n"/>
      <c r="AI36" s="21" t="n"/>
      <c r="AJ36" s="21" t="n"/>
      <c r="AK36" s="20">
        <f>IF($AI$36="","",TODAY()-$AI$36)</f>
        <v/>
      </c>
      <c r="AL36" s="21" t="n"/>
    </row>
    <row r="37" ht="56.25" customHeight="1">
      <c r="A37" s="16" t="inlineStr">
        <is>
          <t>1782741261</t>
        </is>
      </c>
      <c r="B37" s="17" t="n">
        <v>46202</v>
      </c>
      <c r="C37" s="16" t="inlineStr">
        <is>
          <t>JG</t>
        </is>
      </c>
      <c r="D37" s="16" t="inlineStr">
        <is>
          <t>OR</t>
        </is>
      </c>
      <c r="E37" s="16" t="inlineStr">
        <is>
          <t>MM</t>
        </is>
      </c>
      <c r="F37" s="18" t="inlineStr">
        <is>
          <t>Dead</t>
        </is>
      </c>
      <c r="G37" s="19" t="inlineStr">
        <is>
          <t>Altitude 970</t>
        </is>
      </c>
      <c r="H37" s="20" t="inlineStr">
        <is>
          <t>Kansas City</t>
        </is>
      </c>
      <c r="I37" s="20" t="inlineStr">
        <is>
          <t>MO</t>
        </is>
      </c>
      <c r="J37" s="21" t="inlineStr">
        <is>
          <t>64151</t>
        </is>
      </c>
      <c r="K37" s="20" t="inlineStr">
        <is>
          <t>Kansas City, MO-KS</t>
        </is>
      </c>
      <c r="L37" s="20" t="inlineStr">
        <is>
          <t>BAM Capital</t>
        </is>
      </c>
      <c r="M37" s="20" t="inlineStr">
        <is>
          <t>BAM Management</t>
        </is>
      </c>
      <c r="N37" s="22" t="inlineStr">
        <is>
          <t>Sam Orman</t>
        </is>
      </c>
      <c r="O37" s="23" t="inlineStr">
        <is>
          <t>Floating</t>
        </is>
      </c>
      <c r="P37" s="20" t="inlineStr">
        <is>
          <t>Refl.</t>
        </is>
      </c>
      <c r="Q37" s="20" t="inlineStr">
        <is>
          <t>Timing</t>
        </is>
      </c>
      <c r="R37" s="20" t="inlineStr">
        <is>
          <t>Garden</t>
        </is>
      </c>
      <c r="S37" s="16" t="n">
        <v>291</v>
      </c>
      <c r="T37" s="16" t="n">
        <v>2018</v>
      </c>
      <c r="U37" s="24" t="n"/>
      <c r="V37" s="25" t="n">
        <v>48000000</v>
      </c>
      <c r="W37" s="25" t="n">
        <v>48000000</v>
      </c>
      <c r="X37" s="25" t="n">
        <v>0</v>
      </c>
      <c r="Y37" s="16" t="n">
        <v>2</v>
      </c>
      <c r="Z37" s="16" t="n">
        <v>270</v>
      </c>
      <c r="AA37" s="32" t="n">
        <v>0.03</v>
      </c>
      <c r="AB37" s="32" t="n"/>
      <c r="AC37" s="33" t="n">
        <v>0.7430340600000001</v>
      </c>
      <c r="AD37" s="28" t="n">
        <v>0.7566074699999999</v>
      </c>
      <c r="AE37" s="28" t="n">
        <v>0.06432111</v>
      </c>
      <c r="AF37" s="28" t="n">
        <v>0.07075587999999999</v>
      </c>
      <c r="AG37" s="32" t="n">
        <v>0.01</v>
      </c>
      <c r="AH37" s="21" t="n"/>
      <c r="AI37" s="21" t="n"/>
      <c r="AJ37" s="21" t="n"/>
      <c r="AK37" s="20">
        <f>IF($AI$37="","",TODAY()-$AI$37)</f>
        <v/>
      </c>
      <c r="AL37" s="21" t="n"/>
    </row>
    <row r="38" ht="56.25" customHeight="1">
      <c r="A38" s="16" t="inlineStr">
        <is>
          <t>1782814151</t>
        </is>
      </c>
      <c r="B38" s="17" t="n">
        <v>46203</v>
      </c>
      <c r="C38" s="16" t="inlineStr">
        <is>
          <t>JG</t>
        </is>
      </c>
      <c r="D38" s="16" t="inlineStr">
        <is>
          <t>OR</t>
        </is>
      </c>
      <c r="E38" s="16" t="inlineStr">
        <is>
          <t>MM</t>
        </is>
      </c>
      <c r="F38" s="18" t="inlineStr">
        <is>
          <t>Dead</t>
        </is>
      </c>
      <c r="G38" s="19" t="inlineStr">
        <is>
          <t>Rise On Meridian</t>
        </is>
      </c>
      <c r="H38" s="20" t="inlineStr">
        <is>
          <t>Indianapolis</t>
        </is>
      </c>
      <c r="I38" s="20" t="inlineStr">
        <is>
          <t>IN</t>
        </is>
      </c>
      <c r="J38" s="21" t="inlineStr">
        <is>
          <t>46225</t>
        </is>
      </c>
      <c r="K38" s="20" t="inlineStr">
        <is>
          <t>Indianapolis-Carmel-Anderson, IN</t>
        </is>
      </c>
      <c r="L38" s="20" t="inlineStr">
        <is>
          <t>TWG Development</t>
        </is>
      </c>
      <c r="M38" s="20" t="inlineStr">
        <is>
          <t>Flaherty &amp; Collins Properties</t>
        </is>
      </c>
      <c r="N38" s="22" t="inlineStr">
        <is>
          <t>Jill Haug</t>
        </is>
      </c>
      <c r="O38" s="23" t="inlineStr">
        <is>
          <t>Floating</t>
        </is>
      </c>
      <c r="P38" s="20" t="inlineStr">
        <is>
          <t>Refl.</t>
        </is>
      </c>
      <c r="Q38" s="20" t="inlineStr">
        <is>
          <t>Pre-stabilization</t>
        </is>
      </c>
      <c r="R38" s="20" t="inlineStr">
        <is>
          <t>Midrise</t>
        </is>
      </c>
      <c r="S38" s="16" t="n">
        <v>269</v>
      </c>
      <c r="T38" s="16" t="n">
        <v>2024</v>
      </c>
      <c r="U38" s="24" t="n"/>
      <c r="V38" s="25" t="n">
        <v>45000000</v>
      </c>
      <c r="W38" s="25" t="n">
        <v>45000000</v>
      </c>
      <c r="X38" s="25" t="n">
        <v>0</v>
      </c>
      <c r="Y38" s="16" t="n">
        <v>2</v>
      </c>
      <c r="Z38" s="16" t="n">
        <v>240</v>
      </c>
      <c r="AA38" s="32" t="n">
        <v>0.03</v>
      </c>
      <c r="AB38" s="32" t="n"/>
      <c r="AC38" s="33" t="n">
        <v>0.75538217</v>
      </c>
      <c r="AD38" s="28" t="n">
        <v>0.67125178</v>
      </c>
      <c r="AE38" s="28" t="n">
        <v>0.06541611999999999</v>
      </c>
      <c r="AF38" s="28" t="n">
        <v>0.08383090999999999</v>
      </c>
      <c r="AG38" s="32" t="n">
        <v>0.01</v>
      </c>
      <c r="AH38" s="21" t="n"/>
      <c r="AI38" s="21" t="n"/>
      <c r="AJ38" s="21" t="n"/>
      <c r="AK38" s="20">
        <f>IF($AI$38="","",TODAY()-$AI$38)</f>
        <v/>
      </c>
      <c r="AL38" s="21" t="n"/>
    </row>
    <row r="39" ht="56.25" customHeight="1">
      <c r="A39" s="16" t="inlineStr">
        <is>
          <t>1782828789</t>
        </is>
      </c>
      <c r="B39" s="17" t="n">
        <v>46203</v>
      </c>
      <c r="C39" s="16" t="inlineStr">
        <is>
          <t>BW</t>
        </is>
      </c>
      <c r="D39" s="16" t="inlineStr">
        <is>
          <t>PD</t>
        </is>
      </c>
      <c r="E39" s="16" t="inlineStr">
        <is>
          <t>AC</t>
        </is>
      </c>
      <c r="F39" s="18" t="inlineStr">
        <is>
          <t>Dead</t>
        </is>
      </c>
      <c r="G39" s="19" t="inlineStr">
        <is>
          <t>Seven Hundered Broadway &amp; Vantage Park</t>
        </is>
      </c>
      <c r="H39" s="20" t="inlineStr">
        <is>
          <t>Various</t>
        </is>
      </c>
      <c r="I39" s="20" t="n"/>
      <c r="J39" s="21" t="inlineStr">
        <is>
          <t>Various</t>
        </is>
      </c>
      <c r="K39" s="20" t="n"/>
      <c r="L39" s="20" t="inlineStr">
        <is>
          <t>American Capital Group</t>
        </is>
      </c>
      <c r="M39" s="20" t="inlineStr">
        <is>
          <t>TBD</t>
        </is>
      </c>
      <c r="N39" s="22" t="inlineStr">
        <is>
          <t>Elle Segrest</t>
        </is>
      </c>
      <c r="O39" s="23" t="inlineStr">
        <is>
          <t>Floating</t>
        </is>
      </c>
      <c r="P39" s="20" t="inlineStr">
        <is>
          <t>Refl.</t>
        </is>
      </c>
      <c r="Q39" s="20" t="inlineStr">
        <is>
          <t>Pre-stabilization</t>
        </is>
      </c>
      <c r="R39" s="20" t="inlineStr">
        <is>
          <t>Midrise</t>
        </is>
      </c>
      <c r="S39" s="16" t="n">
        <v>150</v>
      </c>
      <c r="T39" s="16" t="n"/>
      <c r="U39" s="24" t="n"/>
      <c r="V39" s="25" t="n">
        <v>37000000</v>
      </c>
      <c r="W39" s="25" t="n">
        <v>37000000</v>
      </c>
      <c r="X39" s="25" t="n">
        <v>0</v>
      </c>
      <c r="Y39" s="16" t="n">
        <v>2</v>
      </c>
      <c r="Z39" s="16" t="n">
        <v>260</v>
      </c>
      <c r="AA39" s="32" t="n">
        <v>0.025</v>
      </c>
      <c r="AB39" s="32" t="n"/>
      <c r="AC39" s="33" t="n">
        <v>0.90287945</v>
      </c>
      <c r="AD39" s="28" t="n">
        <v>0</v>
      </c>
      <c r="AE39" s="28" t="n">
        <v>0.06746559000000001</v>
      </c>
      <c r="AF39" s="28" t="n">
        <v>0.07084689</v>
      </c>
      <c r="AG39" s="32" t="n">
        <v>0.01</v>
      </c>
      <c r="AH39" s="21" t="n"/>
      <c r="AI39" s="21" t="n"/>
      <c r="AJ39" s="21" t="n"/>
      <c r="AK39" s="20">
        <f>IF($AI$39="","",TODAY()-$AI$39)</f>
        <v/>
      </c>
      <c r="AL39" s="21" t="n"/>
    </row>
    <row r="40" ht="56.25" customHeight="1">
      <c r="A40" s="16" t="inlineStr">
        <is>
          <t>1782908043</t>
        </is>
      </c>
      <c r="B40" s="17" t="n">
        <v>46204</v>
      </c>
      <c r="C40" s="16" t="inlineStr">
        <is>
          <t>JG</t>
        </is>
      </c>
      <c r="D40" s="16" t="inlineStr">
        <is>
          <t>OR</t>
        </is>
      </c>
      <c r="E40" s="16" t="inlineStr">
        <is>
          <t>MM</t>
        </is>
      </c>
      <c r="F40" s="18" t="inlineStr">
        <is>
          <t>Dead</t>
        </is>
      </c>
      <c r="G40" s="19" t="inlineStr">
        <is>
          <t>The Altitude</t>
        </is>
      </c>
      <c r="H40" s="20" t="inlineStr">
        <is>
          <t>Harrisonburg</t>
        </is>
      </c>
      <c r="I40" s="20" t="inlineStr">
        <is>
          <t>VA</t>
        </is>
      </c>
      <c r="J40" s="21" t="inlineStr">
        <is>
          <t>22801</t>
        </is>
      </c>
      <c r="K40" s="20" t="inlineStr">
        <is>
          <t>Harrisonburg, VA</t>
        </is>
      </c>
      <c r="L40" s="20" t="inlineStr">
        <is>
          <t>RPC Realty Capital</t>
        </is>
      </c>
      <c r="M40" s="20" t="inlineStr">
        <is>
          <t>Campus Life &amp; Style</t>
        </is>
      </c>
      <c r="N40" s="22" t="inlineStr">
        <is>
          <t>Nicholas Harb</t>
        </is>
      </c>
      <c r="O40" s="30" t="inlineStr">
        <is>
          <t>FIXED</t>
        </is>
      </c>
      <c r="P40" s="20" t="inlineStr">
        <is>
          <t>Refl.</t>
        </is>
      </c>
      <c r="Q40" s="20" t="n"/>
      <c r="R40" s="20" t="inlineStr">
        <is>
          <t>Student Housing</t>
        </is>
      </c>
      <c r="S40" s="16" t="n">
        <v>556</v>
      </c>
      <c r="T40" s="16" t="n"/>
      <c r="U40" s="24" t="n"/>
      <c r="V40" s="25" t="n">
        <v>51000000</v>
      </c>
      <c r="W40" s="25" t="n">
        <v>51000000</v>
      </c>
      <c r="X40" s="25" t="n">
        <v>0</v>
      </c>
      <c r="Y40" s="16" t="n">
        <v>5</v>
      </c>
      <c r="Z40" s="16" t="n">
        <v>210</v>
      </c>
      <c r="AA40" s="32" t="n">
        <v>0.041</v>
      </c>
      <c r="AB40" s="32" t="n"/>
      <c r="AC40" s="33" t="n">
        <v>0.90803881</v>
      </c>
      <c r="AD40" s="28" t="n">
        <v>0.74731025</v>
      </c>
      <c r="AE40" s="28" t="n">
        <v>0.08028794</v>
      </c>
      <c r="AF40" s="28" t="n">
        <v>0.07169879</v>
      </c>
      <c r="AG40" s="32" t="n">
        <v>0</v>
      </c>
      <c r="AH40" s="21" t="n"/>
      <c r="AI40" s="21" t="n"/>
      <c r="AJ40" s="21" t="n"/>
      <c r="AK40" s="20">
        <f>IF($AI$40="","",TODAY()-$AI$40)</f>
        <v/>
      </c>
      <c r="AL40" s="21" t="n"/>
    </row>
    <row r="41" ht="56.25" customHeight="1">
      <c r="A41" s="16" t="inlineStr">
        <is>
          <t>1783431615</t>
        </is>
      </c>
      <c r="B41" s="17" t="n">
        <v>46210</v>
      </c>
      <c r="C41" s="16" t="inlineStr">
        <is>
          <t>TK</t>
        </is>
      </c>
      <c r="D41" s="16" t="inlineStr">
        <is>
          <t>PD</t>
        </is>
      </c>
      <c r="E41" s="16" t="inlineStr">
        <is>
          <t>AC</t>
        </is>
      </c>
      <c r="F41" s="18" t="inlineStr">
        <is>
          <t>Dead</t>
        </is>
      </c>
      <c r="G41" s="19" t="inlineStr">
        <is>
          <t>Ballpark Apartments</t>
        </is>
      </c>
      <c r="H41" s="20" t="inlineStr">
        <is>
          <t>Reno</t>
        </is>
      </c>
      <c r="I41" s="20" t="inlineStr">
        <is>
          <t>NV</t>
        </is>
      </c>
      <c r="J41" s="21" t="inlineStr">
        <is>
          <t>89501</t>
        </is>
      </c>
      <c r="K41" s="20" t="inlineStr">
        <is>
          <t>Reno-Sparks, NV MSA</t>
        </is>
      </c>
      <c r="L41" s="20" t="inlineStr">
        <is>
          <t>Bridge Investment Group &amp; Pacific Development</t>
        </is>
      </c>
      <c r="M41" s="20" t="inlineStr">
        <is>
          <t>Greystar</t>
        </is>
      </c>
      <c r="N41" s="22" t="inlineStr">
        <is>
          <t>Payton Sneathern</t>
        </is>
      </c>
      <c r="O41" s="23" t="inlineStr">
        <is>
          <t>Floating</t>
        </is>
      </c>
      <c r="P41" s="20" t="inlineStr">
        <is>
          <t>Refl.</t>
        </is>
      </c>
      <c r="Q41" s="20" t="inlineStr">
        <is>
          <t>Pre-stabilization</t>
        </is>
      </c>
      <c r="R41" s="20" t="inlineStr">
        <is>
          <t>Midrise</t>
        </is>
      </c>
      <c r="S41" s="16" t="n">
        <v>368</v>
      </c>
      <c r="T41" s="16" t="n">
        <v>2026</v>
      </c>
      <c r="U41" s="24" t="n"/>
      <c r="V41" s="25" t="n">
        <v>68500000</v>
      </c>
      <c r="W41" s="25" t="n">
        <v>68500000</v>
      </c>
      <c r="X41" s="25" t="n">
        <v>0</v>
      </c>
      <c r="Y41" s="16" t="n">
        <v>2</v>
      </c>
      <c r="Z41" s="16" t="n">
        <v>260</v>
      </c>
      <c r="AA41" s="32" t="n">
        <v>0.03</v>
      </c>
      <c r="AB41" s="32" t="n"/>
      <c r="AC41" s="33" t="n">
        <v>0.58201684</v>
      </c>
      <c r="AD41" s="28" t="n">
        <v>0.85167067</v>
      </c>
      <c r="AE41" s="28" t="n">
        <v>0.01014631</v>
      </c>
      <c r="AF41" s="28" t="n">
        <v>0.06052385</v>
      </c>
      <c r="AG41" s="32" t="n">
        <v>0.01</v>
      </c>
      <c r="AH41" s="21" t="n"/>
      <c r="AI41" s="21" t="n"/>
      <c r="AJ41" s="21" t="n"/>
      <c r="AK41" s="20">
        <f>IF($AI$41="","",TODAY()-$AI$41)</f>
        <v/>
      </c>
      <c r="AL41" s="21" t="n"/>
    </row>
    <row r="42" ht="56.25" customHeight="1">
      <c r="A42" s="16" t="inlineStr">
        <is>
          <t>1783692543</t>
        </is>
      </c>
      <c r="B42" s="17" t="n">
        <v>46213</v>
      </c>
      <c r="C42" s="16" t="inlineStr">
        <is>
          <t>JG</t>
        </is>
      </c>
      <c r="D42" s="16" t="inlineStr">
        <is>
          <t>OR</t>
        </is>
      </c>
      <c r="E42" s="16" t="inlineStr">
        <is>
          <t>MM</t>
        </is>
      </c>
      <c r="F42" s="18" t="inlineStr">
        <is>
          <t>Dead</t>
        </is>
      </c>
      <c r="G42" s="19" t="inlineStr">
        <is>
          <t>Steelworks</t>
        </is>
      </c>
      <c r="H42" s="20" t="inlineStr">
        <is>
          <t>Atlanta</t>
        </is>
      </c>
      <c r="I42" s="20" t="inlineStr">
        <is>
          <t>GA</t>
        </is>
      </c>
      <c r="J42" s="21" t="inlineStr">
        <is>
          <t>30318</t>
        </is>
      </c>
      <c r="K42" s="20" t="inlineStr">
        <is>
          <t>Atlanta-Sandy Springs-Marietta, GA MSA</t>
        </is>
      </c>
      <c r="L42" s="20" t="inlineStr">
        <is>
          <t>Greystar</t>
        </is>
      </c>
      <c r="M42" s="20" t="inlineStr">
        <is>
          <t>Greystar</t>
        </is>
      </c>
      <c r="N42" s="22" t="inlineStr">
        <is>
          <t>Walker Layne</t>
        </is>
      </c>
      <c r="O42" s="23" t="inlineStr">
        <is>
          <t>Floating</t>
        </is>
      </c>
      <c r="P42" s="20" t="inlineStr">
        <is>
          <t>Acq.</t>
        </is>
      </c>
      <c r="Q42" s="20" t="inlineStr">
        <is>
          <t>Timing</t>
        </is>
      </c>
      <c r="R42" s="20" t="inlineStr">
        <is>
          <t>Midrise</t>
        </is>
      </c>
      <c r="S42" s="16" t="n">
        <v>317</v>
      </c>
      <c r="T42" s="16" t="n">
        <v>2014</v>
      </c>
      <c r="U42" s="24" t="n"/>
      <c r="V42" s="25" t="n">
        <v>56320000</v>
      </c>
      <c r="W42" s="25" t="n">
        <v>56320000</v>
      </c>
      <c r="X42" s="25" t="n">
        <v>0</v>
      </c>
      <c r="Y42" s="16" t="n">
        <v>2</v>
      </c>
      <c r="Z42" s="16" t="n">
        <v>235</v>
      </c>
      <c r="AA42" s="32" t="n">
        <v>0.03</v>
      </c>
      <c r="AB42" s="32" t="n"/>
      <c r="AC42" s="33" t="n">
        <v>0.61720548</v>
      </c>
      <c r="AD42" s="28" t="n">
        <v>0.68682927</v>
      </c>
      <c r="AE42" s="28" t="n">
        <v>0.06746009</v>
      </c>
      <c r="AF42" s="28" t="n">
        <v>0.07061354</v>
      </c>
      <c r="AG42" s="32" t="n">
        <v>0.01</v>
      </c>
      <c r="AH42" s="21" t="n"/>
      <c r="AI42" s="21" t="n"/>
      <c r="AJ42" s="21" t="n"/>
      <c r="AK42" s="20">
        <f>IF($AI$42="","",TODAY()-$AI$42)</f>
        <v/>
      </c>
      <c r="AL42" s="21" t="n"/>
    </row>
    <row r="43" ht="56.25" customHeight="1">
      <c r="A43" s="16" t="inlineStr">
        <is>
          <t>1783691588</t>
        </is>
      </c>
      <c r="B43" s="17" t="n">
        <v>46213</v>
      </c>
      <c r="C43" s="16" t="inlineStr">
        <is>
          <t>JG</t>
        </is>
      </c>
      <c r="D43" s="16" t="inlineStr">
        <is>
          <t>OR</t>
        </is>
      </c>
      <c r="E43" s="16" t="inlineStr">
        <is>
          <t>MM</t>
        </is>
      </c>
      <c r="F43" s="18" t="inlineStr">
        <is>
          <t>Dead</t>
        </is>
      </c>
      <c r="G43" s="19" t="inlineStr">
        <is>
          <t>Elina Apartments</t>
        </is>
      </c>
      <c r="H43" s="20" t="inlineStr">
        <is>
          <t>Austin</t>
        </is>
      </c>
      <c r="I43" s="20" t="inlineStr">
        <is>
          <t>TX</t>
        </is>
      </c>
      <c r="J43" s="21" t="inlineStr">
        <is>
          <t>78744</t>
        </is>
      </c>
      <c r="K43" s="20" t="inlineStr">
        <is>
          <t>Austin-Round Rock, TX MSA</t>
        </is>
      </c>
      <c r="L43" s="20" t="inlineStr">
        <is>
          <t>Hines</t>
        </is>
      </c>
      <c r="M43" s="20" t="inlineStr">
        <is>
          <t>Hines</t>
        </is>
      </c>
      <c r="N43" s="22" t="inlineStr">
        <is>
          <t>Hayden Hedrick</t>
        </is>
      </c>
      <c r="O43" s="23" t="inlineStr">
        <is>
          <t>Floating</t>
        </is>
      </c>
      <c r="P43" s="20" t="inlineStr">
        <is>
          <t>Refl.</t>
        </is>
      </c>
      <c r="Q43" s="20" t="inlineStr">
        <is>
          <t>Pre-stabilization</t>
        </is>
      </c>
      <c r="R43" s="20" t="inlineStr">
        <is>
          <t>Garden Style</t>
        </is>
      </c>
      <c r="S43" s="16" t="n">
        <v>349</v>
      </c>
      <c r="T43" s="16" t="n">
        <v>2024</v>
      </c>
      <c r="U43" s="24" t="n"/>
      <c r="V43" s="25" t="n">
        <v>45000000</v>
      </c>
      <c r="W43" s="25" t="n">
        <v>43000000</v>
      </c>
      <c r="X43" s="25" t="n">
        <v>2000000</v>
      </c>
      <c r="Y43" s="16" t="n">
        <v>2</v>
      </c>
      <c r="Z43" s="16" t="n">
        <v>270</v>
      </c>
      <c r="AA43" s="32" t="n">
        <v>0.03</v>
      </c>
      <c r="AB43" s="32" t="n"/>
      <c r="AC43" s="33" t="n">
        <v>0.43924102</v>
      </c>
      <c r="AD43" s="28" t="n">
        <v>0.72713605</v>
      </c>
      <c r="AE43" s="28" t="n">
        <v>-0.00493596</v>
      </c>
      <c r="AF43" s="28" t="n">
        <v>0.06812145</v>
      </c>
      <c r="AG43" s="32" t="n">
        <v>0.01</v>
      </c>
      <c r="AH43" s="21" t="n"/>
      <c r="AI43" s="21" t="n"/>
      <c r="AJ43" s="21" t="n"/>
      <c r="AK43" s="20">
        <f>IF($AI$43="","",TODAY()-$AI$43)</f>
        <v/>
      </c>
      <c r="AL43" s="21" t="n"/>
    </row>
    <row r="44" ht="56.25" customHeight="1">
      <c r="A44" s="16" t="inlineStr">
        <is>
          <t>1783670702</t>
        </is>
      </c>
      <c r="B44" s="17" t="n">
        <v>46213</v>
      </c>
      <c r="C44" s="16" t="inlineStr">
        <is>
          <t>BW</t>
        </is>
      </c>
      <c r="D44" s="16" t="inlineStr">
        <is>
          <t>DS</t>
        </is>
      </c>
      <c r="E44" s="16" t="inlineStr">
        <is>
          <t>FA</t>
        </is>
      </c>
      <c r="F44" s="18" t="inlineStr">
        <is>
          <t>Dead</t>
        </is>
      </c>
      <c r="G44" s="19" t="inlineStr">
        <is>
          <t>R&amp;B Oak Park Apartments</t>
        </is>
      </c>
      <c r="H44" s="20" t="inlineStr">
        <is>
          <t>Oak Park</t>
        </is>
      </c>
      <c r="I44" s="20" t="inlineStr">
        <is>
          <t>IL</t>
        </is>
      </c>
      <c r="J44" s="21" t="inlineStr">
        <is>
          <t>60301</t>
        </is>
      </c>
      <c r="K44" s="20" t="inlineStr">
        <is>
          <t>Chicago-Naperville-Joliet, IL-IN-WI MSA</t>
        </is>
      </c>
      <c r="L44" s="20" t="n"/>
      <c r="M44" s="20" t="inlineStr">
        <is>
          <t>Cagan Management</t>
        </is>
      </c>
      <c r="N44" s="22" t="inlineStr">
        <is>
          <t>Eddie Haber</t>
        </is>
      </c>
      <c r="O44" s="30" t="inlineStr">
        <is>
          <t>FIXED</t>
        </is>
      </c>
      <c r="P44" s="20" t="inlineStr">
        <is>
          <t>Refl.</t>
        </is>
      </c>
      <c r="Q44" s="20" t="n"/>
      <c r="R44" s="20" t="inlineStr">
        <is>
          <t>Midrise</t>
        </is>
      </c>
      <c r="S44" s="16" t="n">
        <v>104</v>
      </c>
      <c r="T44" s="16" t="n">
        <v>1969</v>
      </c>
      <c r="U44" s="24" t="n"/>
      <c r="V44" s="25" t="n">
        <v>23000000</v>
      </c>
      <c r="W44" s="25" t="n">
        <v>23000000</v>
      </c>
      <c r="X44" s="25" t="n">
        <v>0</v>
      </c>
      <c r="Y44" s="16" t="n">
        <v>5</v>
      </c>
      <c r="Z44" s="16" t="n">
        <v>200</v>
      </c>
      <c r="AA44" s="32" t="n">
        <v>0.0415</v>
      </c>
      <c r="AB44" s="32" t="n"/>
      <c r="AC44" s="33" t="n">
        <v>0.8127208500000001</v>
      </c>
      <c r="AD44" s="28" t="n">
        <v>0.80939444</v>
      </c>
      <c r="AE44" s="28" t="n">
        <v>0.07412949000000001</v>
      </c>
      <c r="AF44" s="28" t="n">
        <v>0.068493</v>
      </c>
      <c r="AG44" s="32" t="n">
        <v>0</v>
      </c>
      <c r="AH44" s="21" t="n"/>
      <c r="AI44" s="21" t="n"/>
      <c r="AJ44" s="21" t="n"/>
      <c r="AK44" s="20">
        <f>IF($AI$44="","",TODAY()-$AI$44)</f>
        <v/>
      </c>
      <c r="AL44" s="21" t="n"/>
    </row>
    <row r="45" ht="56.25" customHeight="1">
      <c r="A45" s="16" t="inlineStr">
        <is>
          <t>1784116886</t>
        </is>
      </c>
      <c r="B45" s="17" t="n">
        <v>46218</v>
      </c>
      <c r="C45" s="16" t="inlineStr">
        <is>
          <t>MS</t>
        </is>
      </c>
      <c r="D45" s="16" t="inlineStr">
        <is>
          <t>OR</t>
        </is>
      </c>
      <c r="E45" s="16" t="inlineStr">
        <is>
          <t>SC</t>
        </is>
      </c>
      <c r="F45" s="18" t="inlineStr">
        <is>
          <t>Dead</t>
        </is>
      </c>
      <c r="G45" s="19" t="inlineStr">
        <is>
          <t>Eagle Pointe Apartments</t>
        </is>
      </c>
      <c r="H45" s="20" t="inlineStr">
        <is>
          <t>West St Paul</t>
        </is>
      </c>
      <c r="I45" s="20" t="inlineStr">
        <is>
          <t>MN</t>
        </is>
      </c>
      <c r="J45" s="21" t="inlineStr">
        <is>
          <t>55118</t>
        </is>
      </c>
      <c r="K45" s="20" t="inlineStr">
        <is>
          <t>Minneapolis-St. Paul-Bloomington, MN-WI MSA</t>
        </is>
      </c>
      <c r="L45" s="20" t="inlineStr">
        <is>
          <t>Monument Capital Management</t>
        </is>
      </c>
      <c r="M45" s="20" t="inlineStr">
        <is>
          <t>TBD</t>
        </is>
      </c>
      <c r="N45" s="22" t="inlineStr">
        <is>
          <t>Egor Petrov</t>
        </is>
      </c>
      <c r="O45" s="30" t="inlineStr">
        <is>
          <t>FIXED</t>
        </is>
      </c>
      <c r="P45" s="20" t="inlineStr">
        <is>
          <t>Refl.</t>
        </is>
      </c>
      <c r="Q45" s="20" t="n"/>
      <c r="R45" s="20" t="inlineStr">
        <is>
          <t>Garden Style</t>
        </is>
      </c>
      <c r="S45" s="16" t="n">
        <v>216</v>
      </c>
      <c r="T45" s="16" t="n">
        <v>1972</v>
      </c>
      <c r="U45" s="24" t="n"/>
      <c r="V45" s="25" t="n">
        <v>21250000</v>
      </c>
      <c r="W45" s="25" t="n">
        <v>21250000</v>
      </c>
      <c r="X45" s="25" t="n">
        <v>0</v>
      </c>
      <c r="Y45" s="16" t="n">
        <v>5</v>
      </c>
      <c r="Z45" s="16" t="n">
        <v>205</v>
      </c>
      <c r="AA45" s="32" t="n">
        <v>0.0425</v>
      </c>
      <c r="AB45" s="32" t="n"/>
      <c r="AC45" s="33" t="n">
        <v>0.76576577</v>
      </c>
      <c r="AD45" s="28" t="n">
        <v>0.74331066</v>
      </c>
      <c r="AE45" s="28" t="n">
        <v>0.08071995</v>
      </c>
      <c r="AF45" s="28" t="n">
        <v>0.07087472</v>
      </c>
      <c r="AG45" s="32" t="n">
        <v>0</v>
      </c>
      <c r="AH45" s="21" t="n"/>
      <c r="AI45" s="21" t="n"/>
      <c r="AJ45" s="21" t="n"/>
      <c r="AK45" s="20">
        <f>IF($AI$45="","",TODAY()-$AI$45)</f>
        <v/>
      </c>
      <c r="AL45" s="21" t="n"/>
    </row>
    <row r="46" ht="56.25" customHeight="1">
      <c r="A46" s="16" t="inlineStr">
        <is>
          <t>1784206517</t>
        </is>
      </c>
      <c r="B46" s="17" t="n">
        <v>46219</v>
      </c>
      <c r="C46" s="16" t="inlineStr">
        <is>
          <t>JG</t>
        </is>
      </c>
      <c r="D46" s="16" t="inlineStr">
        <is>
          <t>OR</t>
        </is>
      </c>
      <c r="E46" s="16" t="inlineStr">
        <is>
          <t>MM</t>
        </is>
      </c>
      <c r="F46" s="18" t="inlineStr">
        <is>
          <t>Dead</t>
        </is>
      </c>
      <c r="G46" s="19" t="inlineStr">
        <is>
          <t>The Pointe apartments</t>
        </is>
      </c>
      <c r="H46" s="20" t="inlineStr">
        <is>
          <t>Williamsville</t>
        </is>
      </c>
      <c r="I46" s="20" t="inlineStr">
        <is>
          <t>NY</t>
        </is>
      </c>
      <c r="J46" s="21" t="inlineStr">
        <is>
          <t>14221</t>
        </is>
      </c>
      <c r="K46" s="20" t="inlineStr">
        <is>
          <t>Buffalo-Niagara Falls, NY MSA</t>
        </is>
      </c>
      <c r="L46" s="20" t="inlineStr">
        <is>
          <t>Bliss Corporation</t>
        </is>
      </c>
      <c r="M46" s="20" t="inlineStr">
        <is>
          <t>TBD</t>
        </is>
      </c>
      <c r="N46" s="22" t="inlineStr">
        <is>
          <t>Ray Potter</t>
        </is>
      </c>
      <c r="O46" s="30" t="inlineStr">
        <is>
          <t>FIXED</t>
        </is>
      </c>
      <c r="P46" s="20" t="inlineStr">
        <is>
          <t>Refl.</t>
        </is>
      </c>
      <c r="Q46" s="20" t="n"/>
      <c r="R46" s="20" t="inlineStr">
        <is>
          <t>Midrise</t>
        </is>
      </c>
      <c r="S46" s="16" t="n">
        <v>67</v>
      </c>
      <c r="T46" s="16" t="n">
        <v>2024</v>
      </c>
      <c r="U46" s="24" t="n"/>
      <c r="V46" s="25" t="n">
        <v>20000000</v>
      </c>
      <c r="W46" s="25" t="n">
        <v>20000000</v>
      </c>
      <c r="X46" s="25" t="n">
        <v>0</v>
      </c>
      <c r="Y46" s="16" t="n">
        <v>5</v>
      </c>
      <c r="Z46" s="16" t="n">
        <v>210</v>
      </c>
      <c r="AA46" s="32" t="n">
        <v>0.043</v>
      </c>
      <c r="AB46" s="32" t="n"/>
      <c r="AC46" s="33" t="n">
        <v>0.87336245</v>
      </c>
      <c r="AD46" s="28" t="n">
        <v>0.75707705</v>
      </c>
      <c r="AE46" s="28" t="n">
        <v>0.07595</v>
      </c>
      <c r="AF46" s="28" t="n">
        <v>0.0699833</v>
      </c>
      <c r="AG46" s="32" t="n">
        <v>0</v>
      </c>
      <c r="AH46" s="21" t="n"/>
      <c r="AI46" s="21" t="n"/>
      <c r="AJ46" s="21" t="n"/>
      <c r="AK46" s="20">
        <f>IF($AI$46="","",TODAY()-$AI$46)</f>
        <v/>
      </c>
      <c r="AL46" s="21" t="n"/>
    </row>
  </sheetData>
  <mergeCells count="1">
    <mergeCell ref="M20:N20"/>
  </mergeCells>
  <pageMargins left="0.25" right="0.25" top="0.75" bottom="0.75" header="0.3" footer="0.3"/>
  <pageSetup orientation="landscape" paperSize="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2026-08-04T20:10:45Z</dcterms:created>
  <dcterms:modified xsi:type="dcterms:W3CDTF">2026-08-04T20:10:45Z</dcterms:modified>
</cp:coreProperties>
</file>